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ra Đuzel\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30720" windowHeight="119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0" i="5" l="1"/>
  <c r="E265" i="5"/>
  <c r="E50" i="5" l="1"/>
  <c r="E28" i="5"/>
  <c r="E290" i="5"/>
  <c r="E288" i="5"/>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F301" i="9"/>
  <c r="H300" i="9"/>
  <c r="G300" i="9"/>
  <c r="F300" i="9"/>
  <c r="H299" i="9"/>
  <c r="G299" i="9"/>
  <c r="E299" i="9" s="1"/>
  <c r="F299" i="9"/>
  <c r="H298" i="9"/>
  <c r="G298" i="9"/>
  <c r="E298" i="9" s="1"/>
  <c r="F298" i="9"/>
  <c r="H297" i="9"/>
  <c r="G297" i="9"/>
  <c r="F297" i="9"/>
  <c r="H296" i="9"/>
  <c r="G296" i="9"/>
  <c r="F296" i="9"/>
  <c r="E296" i="9"/>
  <c r="B296" i="9" s="1"/>
  <c r="H295" i="9"/>
  <c r="G295" i="9"/>
  <c r="E295" i="9" s="1"/>
  <c r="F295" i="9"/>
  <c r="H294" i="9"/>
  <c r="G294" i="9"/>
  <c r="E294" i="9" s="1"/>
  <c r="F294" i="9"/>
  <c r="H293" i="9"/>
  <c r="G293" i="9"/>
  <c r="F293" i="9"/>
  <c r="H292" i="9"/>
  <c r="G292" i="9"/>
  <c r="F292" i="9"/>
  <c r="H291" i="9"/>
  <c r="E291" i="9" s="1"/>
  <c r="G291" i="9"/>
  <c r="F291" i="9"/>
  <c r="F290" i="9"/>
  <c r="F289" i="9"/>
  <c r="H288" i="9"/>
  <c r="E288" i="9" s="1"/>
  <c r="B288" i="9" s="1"/>
  <c r="G288" i="9"/>
  <c r="F288" i="9"/>
  <c r="H287" i="9"/>
  <c r="G287" i="9"/>
  <c r="E287" i="9" s="1"/>
  <c r="B287" i="9" s="1"/>
  <c r="F287" i="9"/>
  <c r="H286" i="9"/>
  <c r="G286" i="9"/>
  <c r="F286" i="9"/>
  <c r="H285" i="9"/>
  <c r="G285" i="9"/>
  <c r="F285" i="9"/>
  <c r="F284" i="9"/>
  <c r="H283" i="9"/>
  <c r="G283" i="9"/>
  <c r="F283" i="9"/>
  <c r="E283" i="9"/>
  <c r="B283" i="9" s="1"/>
  <c r="H282" i="9"/>
  <c r="G282" i="9"/>
  <c r="F282" i="9"/>
  <c r="E282" i="9"/>
  <c r="H281" i="9"/>
  <c r="G281" i="9"/>
  <c r="F281" i="9"/>
  <c r="F280" i="9"/>
  <c r="F279" i="9"/>
  <c r="F278" i="9"/>
  <c r="F276" i="9"/>
  <c r="L275" i="9"/>
  <c r="F275" i="9" s="1"/>
  <c r="H275" i="9"/>
  <c r="F274" i="9"/>
  <c r="I273" i="9"/>
  <c r="H273" i="9"/>
  <c r="F273" i="9"/>
  <c r="E273" i="9"/>
  <c r="E272" i="9"/>
  <c r="M271" i="9"/>
  <c r="L271" i="9"/>
  <c r="E271" i="9"/>
  <c r="M270" i="9"/>
  <c r="F270" i="9" s="1"/>
  <c r="L270" i="9"/>
  <c r="E270" i="9"/>
  <c r="B270" i="9"/>
  <c r="M269" i="9"/>
  <c r="L269" i="9"/>
  <c r="F269" i="9"/>
  <c r="E269" i="9"/>
  <c r="B269" i="9" s="1"/>
  <c r="M268" i="9"/>
  <c r="L268" i="9"/>
  <c r="F268" i="9" s="1"/>
  <c r="B268" i="9" s="1"/>
  <c r="E268" i="9"/>
  <c r="M267" i="9"/>
  <c r="L267" i="9"/>
  <c r="E267" i="9"/>
  <c r="M266" i="9"/>
  <c r="F266" i="9" s="1"/>
  <c r="L266" i="9"/>
  <c r="E266" i="9"/>
  <c r="B266" i="9"/>
  <c r="M265" i="9"/>
  <c r="L265" i="9"/>
  <c r="F265" i="9"/>
  <c r="E265" i="9"/>
  <c r="B265" i="9" s="1"/>
  <c r="M264" i="9"/>
  <c r="L264" i="9"/>
  <c r="F264" i="9" s="1"/>
  <c r="B264" i="9" s="1"/>
  <c r="E264" i="9"/>
  <c r="M263" i="9"/>
  <c r="L263" i="9"/>
  <c r="E263" i="9"/>
  <c r="M262" i="9"/>
  <c r="F262" i="9" s="1"/>
  <c r="L262" i="9"/>
  <c r="E262" i="9"/>
  <c r="B262" i="9"/>
  <c r="M261" i="9"/>
  <c r="L261" i="9"/>
  <c r="F261" i="9"/>
  <c r="E261" i="9"/>
  <c r="B261" i="9" s="1"/>
  <c r="M260" i="9"/>
  <c r="L260" i="9"/>
  <c r="F260" i="9" s="1"/>
  <c r="B260" i="9" s="1"/>
  <c r="E260" i="9"/>
  <c r="M259" i="9"/>
  <c r="L259" i="9"/>
  <c r="E259" i="9"/>
  <c r="M258" i="9"/>
  <c r="F258" i="9" s="1"/>
  <c r="L258" i="9"/>
  <c r="E258" i="9"/>
  <c r="B258" i="9"/>
  <c r="M257" i="9"/>
  <c r="L257" i="9"/>
  <c r="F257" i="9"/>
  <c r="E257" i="9"/>
  <c r="B257" i="9" s="1"/>
  <c r="M256" i="9"/>
  <c r="L256" i="9"/>
  <c r="F256" i="9" s="1"/>
  <c r="B256" i="9" s="1"/>
  <c r="E256" i="9"/>
  <c r="M255" i="9"/>
  <c r="L255" i="9"/>
  <c r="E255" i="9"/>
  <c r="M254" i="9"/>
  <c r="F254" i="9" s="1"/>
  <c r="L254" i="9"/>
  <c r="E254" i="9"/>
  <c r="B254" i="9"/>
  <c r="M253" i="9"/>
  <c r="L253" i="9"/>
  <c r="F253" i="9"/>
  <c r="E253" i="9"/>
  <c r="B253" i="9" s="1"/>
  <c r="M252" i="9"/>
  <c r="L252" i="9"/>
  <c r="F252" i="9" s="1"/>
  <c r="B252" i="9" s="1"/>
  <c r="E252" i="9"/>
  <c r="M251" i="9"/>
  <c r="L251" i="9"/>
  <c r="E251" i="9"/>
  <c r="M250" i="9"/>
  <c r="F250" i="9" s="1"/>
  <c r="L250" i="9"/>
  <c r="E250" i="9"/>
  <c r="B250" i="9"/>
  <c r="M249" i="9"/>
  <c r="L249" i="9"/>
  <c r="F249" i="9"/>
  <c r="E249" i="9"/>
  <c r="B249" i="9" s="1"/>
  <c r="M248" i="9"/>
  <c r="L248" i="9"/>
  <c r="F248" i="9" s="1"/>
  <c r="B248" i="9" s="1"/>
  <c r="E248" i="9"/>
  <c r="M247" i="9"/>
  <c r="L247" i="9"/>
  <c r="E247" i="9"/>
  <c r="M246" i="9"/>
  <c r="L246" i="9"/>
  <c r="F246" i="9"/>
  <c r="E246" i="9"/>
  <c r="B246" i="9" s="1"/>
  <c r="M245" i="9"/>
  <c r="L245" i="9"/>
  <c r="F245" i="9" s="1"/>
  <c r="E245" i="9"/>
  <c r="M244" i="9"/>
  <c r="L244" i="9"/>
  <c r="F244" i="9" s="1"/>
  <c r="B244" i="9" s="1"/>
  <c r="E244" i="9"/>
  <c r="M243" i="9"/>
  <c r="L243" i="9"/>
  <c r="E243" i="9"/>
  <c r="M242" i="9"/>
  <c r="F242" i="9" s="1"/>
  <c r="L242" i="9"/>
  <c r="E242" i="9"/>
  <c r="B242" i="9"/>
  <c r="M241" i="9"/>
  <c r="L241" i="9"/>
  <c r="F241" i="9" s="1"/>
  <c r="E241" i="9"/>
  <c r="B241" i="9" s="1"/>
  <c r="M240" i="9"/>
  <c r="L240" i="9"/>
  <c r="F240" i="9" s="1"/>
  <c r="B240" i="9" s="1"/>
  <c r="E240" i="9"/>
  <c r="M239" i="9"/>
  <c r="L239" i="9"/>
  <c r="E239" i="9"/>
  <c r="M238" i="9"/>
  <c r="L238" i="9"/>
  <c r="F238" i="9"/>
  <c r="E238" i="9"/>
  <c r="M237" i="9"/>
  <c r="L237" i="9"/>
  <c r="F237" i="9" s="1"/>
  <c r="E237" i="9"/>
  <c r="M236" i="9"/>
  <c r="L236" i="9"/>
  <c r="F236" i="9" s="1"/>
  <c r="B236" i="9" s="1"/>
  <c r="E236" i="9"/>
  <c r="M235" i="9"/>
  <c r="L235" i="9"/>
  <c r="E235" i="9"/>
  <c r="M234" i="9"/>
  <c r="F234" i="9" s="1"/>
  <c r="B234" i="9" s="1"/>
  <c r="L234" i="9"/>
  <c r="E234" i="9"/>
  <c r="M233" i="9"/>
  <c r="L233" i="9"/>
  <c r="F233" i="9" s="1"/>
  <c r="E233" i="9"/>
  <c r="M232" i="9"/>
  <c r="L232" i="9"/>
  <c r="F232" i="9" s="1"/>
  <c r="B232" i="9" s="1"/>
  <c r="E232" i="9"/>
  <c r="M231" i="9"/>
  <c r="L231" i="9"/>
  <c r="E231" i="9"/>
  <c r="M230" i="9"/>
  <c r="L230" i="9"/>
  <c r="F230" i="9"/>
  <c r="E230" i="9"/>
  <c r="B230" i="9" s="1"/>
  <c r="M229" i="9"/>
  <c r="L229" i="9"/>
  <c r="F229" i="9" s="1"/>
  <c r="E229" i="9"/>
  <c r="M228" i="9"/>
  <c r="L228" i="9"/>
  <c r="F228" i="9" s="1"/>
  <c r="B228" i="9" s="1"/>
  <c r="E228" i="9"/>
  <c r="M227" i="9"/>
  <c r="L227" i="9"/>
  <c r="E227" i="9"/>
  <c r="M226" i="9"/>
  <c r="F226" i="9" s="1"/>
  <c r="B226" i="9" s="1"/>
  <c r="L226" i="9"/>
  <c r="E226" i="9"/>
  <c r="M225" i="9"/>
  <c r="L225" i="9"/>
  <c r="F225" i="9" s="1"/>
  <c r="E225" i="9"/>
  <c r="M224" i="9"/>
  <c r="L224" i="9"/>
  <c r="F224" i="9" s="1"/>
  <c r="B224" i="9" s="1"/>
  <c r="E224" i="9"/>
  <c r="M223" i="9"/>
  <c r="L223" i="9"/>
  <c r="E223" i="9"/>
  <c r="M222" i="9"/>
  <c r="L222" i="9"/>
  <c r="F222" i="9"/>
  <c r="E222" i="9"/>
  <c r="M221" i="9"/>
  <c r="L221" i="9"/>
  <c r="E221" i="9"/>
  <c r="M220" i="9"/>
  <c r="L220" i="9"/>
  <c r="E220" i="9"/>
  <c r="M219" i="9"/>
  <c r="L219" i="9"/>
  <c r="E219" i="9"/>
  <c r="M218" i="9"/>
  <c r="F218" i="9" s="1"/>
  <c r="B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F152" i="9"/>
  <c r="E152" i="9"/>
  <c r="B152" i="9" s="1"/>
  <c r="H151" i="9"/>
  <c r="G151" i="9"/>
  <c r="E151" i="9" s="1"/>
  <c r="B151" i="9" s="1"/>
  <c r="F151" i="9"/>
  <c r="H150" i="9"/>
  <c r="G150" i="9"/>
  <c r="F150" i="9"/>
  <c r="H149" i="9"/>
  <c r="G149" i="9"/>
  <c r="F149" i="9"/>
  <c r="E149" i="9"/>
  <c r="B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G69" i="9"/>
  <c r="F69" i="9"/>
  <c r="B69" i="9"/>
  <c r="H68" i="9"/>
  <c r="E68" i="9" s="1"/>
  <c r="B68" i="9" s="1"/>
  <c r="G68" i="9"/>
  <c r="F68" i="9"/>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E37" i="9" s="1"/>
  <c r="G37" i="9"/>
  <c r="F37" i="9"/>
  <c r="B37" i="9"/>
  <c r="H36" i="9"/>
  <c r="G36" i="9"/>
  <c r="F36" i="9"/>
  <c r="E36" i="9"/>
  <c r="B36" i="9" s="1"/>
  <c r="H35" i="9"/>
  <c r="G35" i="9"/>
  <c r="E35" i="9" s="1"/>
  <c r="F35" i="9"/>
  <c r="H34" i="9"/>
  <c r="G34" i="9"/>
  <c r="E34" i="9" s="1"/>
  <c r="F34" i="9"/>
  <c r="B34" i="9"/>
  <c r="H33" i="9"/>
  <c r="G33" i="9"/>
  <c r="F33" i="9"/>
  <c r="H32" i="9"/>
  <c r="G32" i="9"/>
  <c r="F32" i="9"/>
  <c r="H31" i="9"/>
  <c r="G31" i="9"/>
  <c r="E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275" i="9" s="1"/>
  <c r="I3" i="9"/>
  <c r="G182" i="9" s="1"/>
  <c r="E182" i="9" s="1"/>
  <c r="B182" i="9" s="1"/>
  <c r="H3" i="9"/>
  <c r="G3" i="9"/>
  <c r="D101" i="8"/>
  <c r="D95" i="8"/>
  <c r="D90" i="8"/>
  <c r="D85" i="8"/>
  <c r="C1560" i="1" s="1"/>
  <c r="D80" i="8"/>
  <c r="D75" i="8"/>
  <c r="D70" i="8"/>
  <c r="D65" i="8"/>
  <c r="D60" i="8"/>
  <c r="D55" i="8"/>
  <c r="D50" i="8"/>
  <c r="D44" i="8"/>
  <c r="C1519" i="1" s="1"/>
  <c r="D36" i="8"/>
  <c r="D26" i="8"/>
  <c r="D24" i="8" s="1"/>
  <c r="C1499" i="1" s="1"/>
  <c r="H1499" i="1" s="1"/>
  <c r="D18" i="8"/>
  <c r="D8" i="8"/>
  <c r="D6" i="8" s="1"/>
  <c r="C1481" i="1" s="1"/>
  <c r="H1481" i="1" s="1"/>
  <c r="E44" i="7"/>
  <c r="D44" i="7"/>
  <c r="E39" i="7"/>
  <c r="D39" i="7"/>
  <c r="D38" i="7" s="1"/>
  <c r="E38" i="7"/>
  <c r="E30" i="7"/>
  <c r="D30" i="7"/>
  <c r="E23" i="7"/>
  <c r="D23" i="7"/>
  <c r="D22" i="7"/>
  <c r="E14" i="7"/>
  <c r="D14" i="7"/>
  <c r="E7" i="7"/>
  <c r="E6" i="7" s="1"/>
  <c r="D1437" i="1"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157" i="1" s="1"/>
  <c r="H1157" i="1" s="1"/>
  <c r="D180" i="5"/>
  <c r="F179" i="5"/>
  <c r="F178" i="5"/>
  <c r="E177" i="5"/>
  <c r="D1154" i="1" s="1"/>
  <c r="F173" i="5"/>
  <c r="F172" i="5"/>
  <c r="F171" i="5"/>
  <c r="E170" i="5"/>
  <c r="F170" i="5" s="1"/>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H290" i="9" s="1"/>
  <c r="D149" i="5"/>
  <c r="G290" i="9" s="1"/>
  <c r="F148" i="5"/>
  <c r="F147" i="5"/>
  <c r="E146" i="5"/>
  <c r="D1124" i="1" s="1"/>
  <c r="H1124" i="1" s="1"/>
  <c r="D146" i="5"/>
  <c r="F146" i="5" s="1"/>
  <c r="F145" i="5"/>
  <c r="F144" i="5"/>
  <c r="F143" i="5"/>
  <c r="F142" i="5"/>
  <c r="E142" i="5"/>
  <c r="E134" i="5" s="1"/>
  <c r="D1112" i="1"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D78" i="5"/>
  <c r="F77" i="5"/>
  <c r="F76" i="5"/>
  <c r="F75" i="5"/>
  <c r="F74" i="5"/>
  <c r="F73" i="5"/>
  <c r="F72" i="5"/>
  <c r="F71" i="5"/>
  <c r="E70" i="5"/>
  <c r="E69" i="5" s="1"/>
  <c r="D1047" i="1" s="1"/>
  <c r="D70" i="5"/>
  <c r="F70" i="5" s="1"/>
  <c r="F67" i="5"/>
  <c r="F66" i="5"/>
  <c r="F65" i="5"/>
  <c r="F64" i="5"/>
  <c r="E63" i="5"/>
  <c r="D63" i="5"/>
  <c r="F63" i="5" s="1"/>
  <c r="F62" i="5"/>
  <c r="F61" i="5"/>
  <c r="F60" i="5"/>
  <c r="F59" i="5"/>
  <c r="F58" i="5"/>
  <c r="F57" i="5"/>
  <c r="F56" i="5"/>
  <c r="E56" i="5"/>
  <c r="D56" i="5"/>
  <c r="F55" i="5"/>
  <c r="F54" i="5"/>
  <c r="F53" i="5"/>
  <c r="E52" i="5"/>
  <c r="D1030" i="1" s="1"/>
  <c r="H1030" i="1" s="1"/>
  <c r="D52" i="5"/>
  <c r="F52" i="5" s="1"/>
  <c r="F51" i="5"/>
  <c r="F50" i="5"/>
  <c r="F49" i="5"/>
  <c r="F48" i="5"/>
  <c r="F47" i="5"/>
  <c r="F46" i="5"/>
  <c r="E45" i="5"/>
  <c r="D1023" i="1" s="1"/>
  <c r="H1023" i="1" s="1"/>
  <c r="D45" i="5"/>
  <c r="F44" i="5"/>
  <c r="F43" i="5"/>
  <c r="F42" i="5"/>
  <c r="E41" i="5"/>
  <c r="F41" i="5"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F418" i="4" s="1"/>
  <c r="D418" i="4"/>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5"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0" i="1" s="1"/>
  <c r="D164" i="4"/>
  <c r="F162" i="4"/>
  <c r="F161" i="4"/>
  <c r="F160" i="4"/>
  <c r="E159" i="4"/>
  <c r="F159" i="4" s="1"/>
  <c r="D159" i="4"/>
  <c r="F158" i="4"/>
  <c r="F157" i="4"/>
  <c r="F156" i="4"/>
  <c r="F155" i="4"/>
  <c r="F154" i="4"/>
  <c r="E153" i="4"/>
  <c r="F153" i="4" s="1"/>
  <c r="D153" i="4"/>
  <c r="D152" i="4" s="1"/>
  <c r="E152" i="4"/>
  <c r="F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D82" i="4"/>
  <c r="F81" i="4"/>
  <c r="F80" i="4"/>
  <c r="F79" i="4"/>
  <c r="F78" i="4"/>
  <c r="E77" i="4"/>
  <c r="F77" i="4" s="1"/>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G31" i="3"/>
  <c r="B31"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C1576" i="1"/>
  <c r="G1576" i="1" s="1"/>
  <c r="H1575" i="1"/>
  <c r="G1575" i="1"/>
  <c r="C1575" i="1"/>
  <c r="C1574" i="1"/>
  <c r="G1573" i="1"/>
  <c r="C1573" i="1"/>
  <c r="H1573" i="1" s="1"/>
  <c r="H1572" i="1"/>
  <c r="C1572" i="1"/>
  <c r="G1572" i="1" s="1"/>
  <c r="H1571" i="1"/>
  <c r="G1571" i="1"/>
  <c r="C1571" i="1"/>
  <c r="C1570" i="1"/>
  <c r="C1569" i="1"/>
  <c r="H1569" i="1" s="1"/>
  <c r="H1568" i="1"/>
  <c r="C1568" i="1"/>
  <c r="G1568" i="1" s="1"/>
  <c r="H1567" i="1"/>
  <c r="G1567" i="1"/>
  <c r="C1567" i="1"/>
  <c r="C1566" i="1"/>
  <c r="C1565" i="1"/>
  <c r="H1565" i="1" s="1"/>
  <c r="C1564" i="1"/>
  <c r="G1564" i="1" s="1"/>
  <c r="H1563" i="1"/>
  <c r="G1563" i="1"/>
  <c r="C1563" i="1"/>
  <c r="C1562" i="1"/>
  <c r="C1561" i="1"/>
  <c r="H1561"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C1539" i="1"/>
  <c r="H1539" i="1" s="1"/>
  <c r="C1538" i="1"/>
  <c r="C1537" i="1"/>
  <c r="H1537" i="1" s="1"/>
  <c r="H1536" i="1"/>
  <c r="C1536" i="1"/>
  <c r="G1536" i="1" s="1"/>
  <c r="C1535" i="1"/>
  <c r="H1535" i="1" s="1"/>
  <c r="C1534" i="1"/>
  <c r="C1533" i="1"/>
  <c r="H1533" i="1" s="1"/>
  <c r="C1532" i="1"/>
  <c r="G1532" i="1" s="1"/>
  <c r="H1531" i="1"/>
  <c r="C1531" i="1"/>
  <c r="G1531" i="1" s="1"/>
  <c r="C1530" i="1"/>
  <c r="C1529" i="1"/>
  <c r="H1529" i="1" s="1"/>
  <c r="H1528" i="1"/>
  <c r="C1528" i="1"/>
  <c r="G1528" i="1" s="1"/>
  <c r="H1527" i="1"/>
  <c r="G1527" i="1"/>
  <c r="C1527" i="1"/>
  <c r="C1526" i="1"/>
  <c r="C1525" i="1"/>
  <c r="H1525" i="1" s="1"/>
  <c r="H1523" i="1"/>
  <c r="C1523" i="1"/>
  <c r="G1523" i="1" s="1"/>
  <c r="C1522" i="1"/>
  <c r="C1521" i="1"/>
  <c r="H1521" i="1" s="1"/>
  <c r="C1520" i="1"/>
  <c r="G1520" i="1" s="1"/>
  <c r="H1516" i="1"/>
  <c r="C1516" i="1"/>
  <c r="G1516" i="1" s="1"/>
  <c r="H1515" i="1"/>
  <c r="G1515" i="1"/>
  <c r="C1515" i="1"/>
  <c r="C1514" i="1"/>
  <c r="C1513" i="1"/>
  <c r="H1513" i="1" s="1"/>
  <c r="H1512" i="1"/>
  <c r="C1512" i="1"/>
  <c r="G1512" i="1" s="1"/>
  <c r="H1511" i="1"/>
  <c r="G1511" i="1"/>
  <c r="C1511" i="1"/>
  <c r="C1510" i="1"/>
  <c r="C1509" i="1"/>
  <c r="H1509" i="1" s="1"/>
  <c r="H1508" i="1"/>
  <c r="C1508" i="1"/>
  <c r="G1508" i="1" s="1"/>
  <c r="C1507" i="1"/>
  <c r="H1507" i="1" s="1"/>
  <c r="C1506" i="1"/>
  <c r="C1505" i="1"/>
  <c r="H1505" i="1" s="1"/>
  <c r="C1504" i="1"/>
  <c r="G1504" i="1" s="1"/>
  <c r="C1503" i="1"/>
  <c r="H1503" i="1" s="1"/>
  <c r="C1502" i="1"/>
  <c r="C1501" i="1"/>
  <c r="H1501" i="1" s="1"/>
  <c r="C1500" i="1"/>
  <c r="G1500" i="1" s="1"/>
  <c r="C1498" i="1"/>
  <c r="C1497" i="1"/>
  <c r="H1497" i="1" s="1"/>
  <c r="H1496" i="1"/>
  <c r="C1496" i="1"/>
  <c r="G1496" i="1" s="1"/>
  <c r="H1495" i="1"/>
  <c r="G1495" i="1"/>
  <c r="C1495" i="1"/>
  <c r="C1494" i="1"/>
  <c r="C1493" i="1"/>
  <c r="H1493" i="1" s="1"/>
  <c r="C1492" i="1"/>
  <c r="G1492" i="1" s="1"/>
  <c r="G1491" i="1"/>
  <c r="C1491" i="1"/>
  <c r="H1491" i="1" s="1"/>
  <c r="C1490" i="1"/>
  <c r="C1489" i="1"/>
  <c r="H1489" i="1" s="1"/>
  <c r="H1488" i="1"/>
  <c r="G1488" i="1"/>
  <c r="C1488" i="1"/>
  <c r="H1487" i="1"/>
  <c r="G1487" i="1"/>
  <c r="C1487" i="1"/>
  <c r="C1486" i="1"/>
  <c r="C1485" i="1"/>
  <c r="H1485" i="1" s="1"/>
  <c r="H1484" i="1"/>
  <c r="G1484" i="1"/>
  <c r="C1484" i="1"/>
  <c r="C1483" i="1"/>
  <c r="G1483" i="1" s="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C1471" i="1"/>
  <c r="J1471" i="1" s="1"/>
  <c r="H1470" i="1"/>
  <c r="G1470" i="1"/>
  <c r="D1470" i="1"/>
  <c r="C1470" i="1"/>
  <c r="D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H1456" i="1"/>
  <c r="G1456" i="1"/>
  <c r="I1456" i="1" s="1"/>
  <c r="D1456" i="1"/>
  <c r="C1456" i="1"/>
  <c r="J1456" i="1" s="1"/>
  <c r="D1455" i="1"/>
  <c r="C1455" i="1"/>
  <c r="C1454"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D1444" i="1"/>
  <c r="C1444" i="1"/>
  <c r="H1444" i="1" s="1"/>
  <c r="H1443" i="1"/>
  <c r="D1443" i="1"/>
  <c r="C1443" i="1"/>
  <c r="G1443" i="1" s="1"/>
  <c r="I1443" i="1" s="1"/>
  <c r="J1442" i="1"/>
  <c r="D1442" i="1"/>
  <c r="G1442" i="1" s="1"/>
  <c r="C1442" i="1"/>
  <c r="H1442" i="1" s="1"/>
  <c r="H1441" i="1"/>
  <c r="D1441" i="1"/>
  <c r="C1441" i="1"/>
  <c r="G1441" i="1" s="1"/>
  <c r="D1440" i="1"/>
  <c r="C1440" i="1"/>
  <c r="H1439" i="1"/>
  <c r="D1439" i="1"/>
  <c r="C1439" i="1"/>
  <c r="G1439" i="1" s="1"/>
  <c r="I1439" i="1" s="1"/>
  <c r="D1438" i="1"/>
  <c r="H1438" i="1" s="1"/>
  <c r="C1438" i="1"/>
  <c r="C1437" i="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D1418" i="1"/>
  <c r="C1418" i="1"/>
  <c r="G1418" i="1" s="1"/>
  <c r="H1417" i="1"/>
  <c r="D1417" i="1"/>
  <c r="C1417" i="1"/>
  <c r="G1417" i="1" s="1"/>
  <c r="D1416" i="1"/>
  <c r="C1416" i="1"/>
  <c r="D1415" i="1"/>
  <c r="C1415" i="1"/>
  <c r="H1414" i="1"/>
  <c r="D1414" i="1"/>
  <c r="C1414" i="1"/>
  <c r="G1414" i="1" s="1"/>
  <c r="H1413" i="1"/>
  <c r="D1413" i="1"/>
  <c r="C1413" i="1"/>
  <c r="G1413" i="1" s="1"/>
  <c r="D1412" i="1"/>
  <c r="C1412" i="1"/>
  <c r="D1411" i="1"/>
  <c r="C1411" i="1"/>
  <c r="H1410" i="1"/>
  <c r="D1410" i="1"/>
  <c r="C1410" i="1"/>
  <c r="G1410" i="1" s="1"/>
  <c r="H1409" i="1"/>
  <c r="D1409" i="1"/>
  <c r="C1409" i="1"/>
  <c r="G1409" i="1" s="1"/>
  <c r="H1407" i="1"/>
  <c r="D1407" i="1"/>
  <c r="C1407" i="1"/>
  <c r="G1407" i="1" s="1"/>
  <c r="H1406" i="1"/>
  <c r="D1406" i="1"/>
  <c r="C1406" i="1"/>
  <c r="G1406" i="1" s="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H1255" i="1" s="1"/>
  <c r="G1254" i="1"/>
  <c r="D1254" i="1"/>
  <c r="C1254" i="1"/>
  <c r="H1254" i="1" s="1"/>
  <c r="D1253" i="1"/>
  <c r="G1253" i="1" s="1"/>
  <c r="C1253" i="1"/>
  <c r="D1252" i="1"/>
  <c r="C1252" i="1"/>
  <c r="D1251" i="1"/>
  <c r="C1251" i="1"/>
  <c r="H1251" i="1" s="1"/>
  <c r="G1250" i="1"/>
  <c r="D1250" i="1"/>
  <c r="C1250" i="1"/>
  <c r="H1250" i="1" s="1"/>
  <c r="D1249" i="1"/>
  <c r="G1249" i="1" s="1"/>
  <c r="C1249" i="1"/>
  <c r="D1248" i="1"/>
  <c r="C1248" i="1"/>
  <c r="D1247" i="1"/>
  <c r="C1247" i="1"/>
  <c r="H1247" i="1" s="1"/>
  <c r="G1246" i="1"/>
  <c r="D1246" i="1"/>
  <c r="C1246" i="1"/>
  <c r="H1246" i="1" s="1"/>
  <c r="D1245" i="1"/>
  <c r="G1245" i="1" s="1"/>
  <c r="C1245" i="1"/>
  <c r="D1244" i="1"/>
  <c r="C1244" i="1"/>
  <c r="D1243" i="1"/>
  <c r="C1243" i="1"/>
  <c r="H1243" i="1" s="1"/>
  <c r="D1242" i="1"/>
  <c r="G1242" i="1" s="1"/>
  <c r="C1242" i="1"/>
  <c r="H1242" i="1" s="1"/>
  <c r="D1241" i="1"/>
  <c r="G1241" i="1" s="1"/>
  <c r="C1241" i="1"/>
  <c r="D1240" i="1"/>
  <c r="C1240" i="1"/>
  <c r="D1239" i="1"/>
  <c r="C1239" i="1"/>
  <c r="H1239" i="1" s="1"/>
  <c r="G1238" i="1"/>
  <c r="D1238" i="1"/>
  <c r="C1238" i="1"/>
  <c r="H1238" i="1" s="1"/>
  <c r="D1237" i="1"/>
  <c r="G1237" i="1" s="1"/>
  <c r="C1237" i="1"/>
  <c r="C1236" i="1"/>
  <c r="C1235" i="1"/>
  <c r="G1234" i="1"/>
  <c r="D1234" i="1"/>
  <c r="C1234" i="1"/>
  <c r="H1234" i="1" s="1"/>
  <c r="D1233" i="1"/>
  <c r="G1233" i="1" s="1"/>
  <c r="C1233" i="1"/>
  <c r="D1232" i="1"/>
  <c r="C1232" i="1"/>
  <c r="D1231" i="1"/>
  <c r="C1231" i="1"/>
  <c r="H1231" i="1" s="1"/>
  <c r="H1230" i="1"/>
  <c r="D1230" i="1"/>
  <c r="C1230" i="1"/>
  <c r="G1230" i="1" s="1"/>
  <c r="D1229" i="1"/>
  <c r="H1229" i="1" s="1"/>
  <c r="C1229" i="1"/>
  <c r="H1228" i="1"/>
  <c r="D1228" i="1"/>
  <c r="C1228" i="1"/>
  <c r="G1228" i="1" s="1"/>
  <c r="D1227" i="1"/>
  <c r="H1227" i="1" s="1"/>
  <c r="C1227" i="1"/>
  <c r="H1226" i="1"/>
  <c r="D1226" i="1"/>
  <c r="C1226" i="1"/>
  <c r="G1226" i="1" s="1"/>
  <c r="D1225" i="1"/>
  <c r="H1225" i="1" s="1"/>
  <c r="C1225" i="1"/>
  <c r="D1224" i="1"/>
  <c r="H1224" i="1" s="1"/>
  <c r="C1224" i="1"/>
  <c r="D1223" i="1"/>
  <c r="H1223" i="1" s="1"/>
  <c r="C1223" i="1"/>
  <c r="H1221" i="1"/>
  <c r="D1221" i="1"/>
  <c r="C1221" i="1"/>
  <c r="G1221" i="1" s="1"/>
  <c r="H1220" i="1"/>
  <c r="D1220" i="1"/>
  <c r="C1220" i="1"/>
  <c r="G1220" i="1" s="1"/>
  <c r="H1219" i="1"/>
  <c r="D1219" i="1"/>
  <c r="C1219" i="1"/>
  <c r="G1219" i="1" s="1"/>
  <c r="D1218" i="1"/>
  <c r="H1218" i="1" s="1"/>
  <c r="C1218" i="1"/>
  <c r="H1217" i="1"/>
  <c r="D1217" i="1"/>
  <c r="C1217" i="1"/>
  <c r="G1217" i="1" s="1"/>
  <c r="D1216" i="1"/>
  <c r="H1216" i="1" s="1"/>
  <c r="C1216" i="1"/>
  <c r="C1215" i="1"/>
  <c r="D1213" i="1"/>
  <c r="H1213" i="1" s="1"/>
  <c r="C1213" i="1"/>
  <c r="H1212" i="1"/>
  <c r="D1212" i="1"/>
  <c r="C1212" i="1"/>
  <c r="G1212" i="1" s="1"/>
  <c r="D1211" i="1"/>
  <c r="H1211" i="1" s="1"/>
  <c r="C1211" i="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H1165" i="1"/>
  <c r="D1165" i="1"/>
  <c r="C1165" i="1"/>
  <c r="G1165" i="1" s="1"/>
  <c r="H1164" i="1"/>
  <c r="D1164" i="1"/>
  <c r="C1164" i="1"/>
  <c r="G1164" i="1" s="1"/>
  <c r="H1163" i="1"/>
  <c r="D1163" i="1"/>
  <c r="C1163" i="1"/>
  <c r="G1163" i="1" s="1"/>
  <c r="H1162" i="1"/>
  <c r="D1162" i="1"/>
  <c r="C1162" i="1"/>
  <c r="G1162" i="1" s="1"/>
  <c r="H1161" i="1"/>
  <c r="D1161" i="1"/>
  <c r="C1161" i="1"/>
  <c r="G1161" i="1" s="1"/>
  <c r="D1160" i="1"/>
  <c r="H1160" i="1" s="1"/>
  <c r="C1160" i="1"/>
  <c r="H1159" i="1"/>
  <c r="D1159" i="1"/>
  <c r="C1159" i="1"/>
  <c r="G1159" i="1" s="1"/>
  <c r="H1158" i="1"/>
  <c r="D1158" i="1"/>
  <c r="C1158" i="1"/>
  <c r="G1158" i="1" s="1"/>
  <c r="C1157" i="1"/>
  <c r="D1156" i="1"/>
  <c r="H1156" i="1" s="1"/>
  <c r="C1156" i="1"/>
  <c r="D1155" i="1"/>
  <c r="H1155" i="1" s="1"/>
  <c r="C1155" i="1"/>
  <c r="G1155" i="1" s="1"/>
  <c r="H1151" i="1"/>
  <c r="D1151" i="1"/>
  <c r="C1151" i="1"/>
  <c r="G1151" i="1" s="1"/>
  <c r="H1150" i="1"/>
  <c r="D1150" i="1"/>
  <c r="C1150" i="1"/>
  <c r="G1150" i="1" s="1"/>
  <c r="H1149" i="1"/>
  <c r="D1149" i="1"/>
  <c r="C1149" i="1"/>
  <c r="D1148" i="1"/>
  <c r="H1148" i="1" s="1"/>
  <c r="C1148" i="1"/>
  <c r="H1147" i="1"/>
  <c r="D1147" i="1"/>
  <c r="C1147" i="1"/>
  <c r="G1147" i="1" s="1"/>
  <c r="H1146" i="1"/>
  <c r="D1146" i="1"/>
  <c r="C1146" i="1"/>
  <c r="G1146" i="1" s="1"/>
  <c r="H1145" i="1"/>
  <c r="D1145" i="1"/>
  <c r="C1145" i="1"/>
  <c r="G1145" i="1" s="1"/>
  <c r="D1144" i="1"/>
  <c r="H1144" i="1" s="1"/>
  <c r="C1144" i="1"/>
  <c r="H1143" i="1"/>
  <c r="D1143" i="1"/>
  <c r="C1143" i="1"/>
  <c r="G1143" i="1" s="1"/>
  <c r="C1142" i="1"/>
  <c r="H1141" i="1"/>
  <c r="D1141" i="1"/>
  <c r="C1141" i="1"/>
  <c r="G1141" i="1" s="1"/>
  <c r="H1140" i="1"/>
  <c r="D1140" i="1"/>
  <c r="C1140" i="1"/>
  <c r="G1140" i="1" s="1"/>
  <c r="H1139" i="1"/>
  <c r="D1139" i="1"/>
  <c r="C1139" i="1"/>
  <c r="G1139" i="1" s="1"/>
  <c r="D1138" i="1"/>
  <c r="H1138" i="1" s="1"/>
  <c r="C1138" i="1"/>
  <c r="H1137" i="1"/>
  <c r="D1137" i="1"/>
  <c r="C1137" i="1"/>
  <c r="G1137" i="1" s="1"/>
  <c r="D1136" i="1"/>
  <c r="H1136" i="1" s="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C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D1064" i="1"/>
  <c r="C1064" i="1"/>
  <c r="H1063" i="1"/>
  <c r="D1063" i="1"/>
  <c r="C1063" i="1"/>
  <c r="G1063" i="1" s="1"/>
  <c r="D1062" i="1"/>
  <c r="H1062" i="1" s="1"/>
  <c r="C1062" i="1"/>
  <c r="H1061" i="1"/>
  <c r="D1061" i="1"/>
  <c r="C1061" i="1"/>
  <c r="G1061" i="1" s="1"/>
  <c r="H1060" i="1"/>
  <c r="D1060" i="1"/>
  <c r="C1060" i="1"/>
  <c r="H1059" i="1"/>
  <c r="D1059" i="1"/>
  <c r="C1059" i="1"/>
  <c r="G1059" i="1" s="1"/>
  <c r="H1058" i="1"/>
  <c r="D1058" i="1"/>
  <c r="C1058" i="1"/>
  <c r="G1058" i="1" s="1"/>
  <c r="H1057" i="1"/>
  <c r="D1057" i="1"/>
  <c r="C1057" i="1"/>
  <c r="G1057" i="1" s="1"/>
  <c r="D1056" i="1"/>
  <c r="H1056" i="1" s="1"/>
  <c r="C1056" i="1"/>
  <c r="H1055" i="1"/>
  <c r="D1055" i="1"/>
  <c r="C1055" i="1"/>
  <c r="G1055" i="1" s="1"/>
  <c r="H1054" i="1"/>
  <c r="D1054" i="1"/>
  <c r="C1054" i="1"/>
  <c r="G1054" i="1" s="1"/>
  <c r="H1053" i="1"/>
  <c r="D1053" i="1"/>
  <c r="C1053" i="1"/>
  <c r="G1053" i="1" s="1"/>
  <c r="H1052" i="1"/>
  <c r="D1052" i="1"/>
  <c r="C1052" i="1"/>
  <c r="G1052" i="1" s="1"/>
  <c r="H1051" i="1"/>
  <c r="D1051" i="1"/>
  <c r="C1051" i="1"/>
  <c r="G1051" i="1" s="1"/>
  <c r="D1050" i="1"/>
  <c r="H1050" i="1" s="1"/>
  <c r="C1050" i="1"/>
  <c r="H1049" i="1"/>
  <c r="D1049" i="1"/>
  <c r="C1049" i="1"/>
  <c r="G1049" i="1" s="1"/>
  <c r="C1048"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H1035" i="1"/>
  <c r="D1035" i="1"/>
  <c r="C1035" i="1"/>
  <c r="G1035" i="1" s="1"/>
  <c r="H1034" i="1"/>
  <c r="D1034" i="1"/>
  <c r="C1034" i="1"/>
  <c r="G1034" i="1" s="1"/>
  <c r="H1033" i="1"/>
  <c r="D1033" i="1"/>
  <c r="C1033" i="1"/>
  <c r="G1033" i="1" s="1"/>
  <c r="H1032" i="1"/>
  <c r="D1032" i="1"/>
  <c r="C1032" i="1"/>
  <c r="H1031" i="1"/>
  <c r="D1031" i="1"/>
  <c r="C1031" i="1"/>
  <c r="G1031" i="1" s="1"/>
  <c r="C1030" i="1"/>
  <c r="H1029" i="1"/>
  <c r="D1029" i="1"/>
  <c r="C1029" i="1"/>
  <c r="G1029" i="1" s="1"/>
  <c r="D1028" i="1"/>
  <c r="H1028" i="1" s="1"/>
  <c r="C1028" i="1"/>
  <c r="H1027" i="1"/>
  <c r="D1027" i="1"/>
  <c r="C1027" i="1"/>
  <c r="G1027" i="1" s="1"/>
  <c r="H1026" i="1"/>
  <c r="D1026" i="1"/>
  <c r="C1026" i="1"/>
  <c r="G1026" i="1" s="1"/>
  <c r="H1025" i="1"/>
  <c r="D1025" i="1"/>
  <c r="C1025" i="1"/>
  <c r="G1025" i="1" s="1"/>
  <c r="H1024" i="1"/>
  <c r="D1024" i="1"/>
  <c r="C1024" i="1"/>
  <c r="G1024" i="1" s="1"/>
  <c r="C1023" i="1"/>
  <c r="H1022" i="1"/>
  <c r="D1022" i="1"/>
  <c r="C1022" i="1"/>
  <c r="G1022" i="1" s="1"/>
  <c r="H1021" i="1"/>
  <c r="D1021" i="1"/>
  <c r="C1021" i="1"/>
  <c r="G1021" i="1" s="1"/>
  <c r="D1020" i="1"/>
  <c r="H1020" i="1" s="1"/>
  <c r="C1020" i="1"/>
  <c r="D1019" i="1"/>
  <c r="H1019" i="1" s="1"/>
  <c r="C1019" i="1"/>
  <c r="G1019" i="1" s="1"/>
  <c r="D1018" i="1"/>
  <c r="H1018" i="1" s="1"/>
  <c r="C1018" i="1"/>
  <c r="H1017" i="1"/>
  <c r="D1017" i="1"/>
  <c r="C1017" i="1"/>
  <c r="G1017" i="1" s="1"/>
  <c r="H1016" i="1"/>
  <c r="D1016" i="1"/>
  <c r="C1016" i="1"/>
  <c r="G1016" i="1" s="1"/>
  <c r="D1015" i="1"/>
  <c r="H1015" i="1" s="1"/>
  <c r="C1015" i="1"/>
  <c r="G1015" i="1" s="1"/>
  <c r="D1014" i="1"/>
  <c r="H1014" i="1" s="1"/>
  <c r="C1014" i="1"/>
  <c r="C1013" i="1"/>
  <c r="D1012" i="1"/>
  <c r="H1012" i="1" s="1"/>
  <c r="C1012" i="1"/>
  <c r="H1011" i="1"/>
  <c r="D1011" i="1"/>
  <c r="C1011" i="1"/>
  <c r="G1011" i="1" s="1"/>
  <c r="H1010" i="1"/>
  <c r="D1010" i="1"/>
  <c r="C1010" i="1"/>
  <c r="G1010" i="1" s="1"/>
  <c r="H1009" i="1"/>
  <c r="D1009" i="1"/>
  <c r="C1009" i="1"/>
  <c r="G1009" i="1" s="1"/>
  <c r="D1008" i="1"/>
  <c r="H1008" i="1" s="1"/>
  <c r="C1008" i="1"/>
  <c r="G1008" i="1" s="1"/>
  <c r="D1007" i="1"/>
  <c r="H1007" i="1" s="1"/>
  <c r="C1007" i="1"/>
  <c r="H1006" i="1"/>
  <c r="D1006" i="1"/>
  <c r="C1006" i="1"/>
  <c r="G1006" i="1" s="1"/>
  <c r="H1005" i="1"/>
  <c r="D1005" i="1"/>
  <c r="C1005" i="1"/>
  <c r="G1005" i="1" s="1"/>
  <c r="D1004" i="1"/>
  <c r="H1004" i="1" s="1"/>
  <c r="C1004" i="1"/>
  <c r="G1004" i="1" s="1"/>
  <c r="H1003" i="1"/>
  <c r="D1003" i="1"/>
  <c r="C1003" i="1"/>
  <c r="H1002" i="1"/>
  <c r="D1002" i="1"/>
  <c r="C1002" i="1"/>
  <c r="D1001" i="1"/>
  <c r="H1001" i="1" s="1"/>
  <c r="C1001" i="1"/>
  <c r="D1000" i="1"/>
  <c r="H1000" i="1" s="1"/>
  <c r="C1000" i="1"/>
  <c r="G1000" i="1" s="1"/>
  <c r="D999" i="1"/>
  <c r="H999" i="1" s="1"/>
  <c r="C999" i="1"/>
  <c r="G999" i="1" s="1"/>
  <c r="H998" i="1"/>
  <c r="D998" i="1"/>
  <c r="C998" i="1"/>
  <c r="G998" i="1" s="1"/>
  <c r="D997" i="1"/>
  <c r="H997" i="1" s="1"/>
  <c r="C997" i="1"/>
  <c r="H996" i="1"/>
  <c r="D996" i="1"/>
  <c r="C996" i="1"/>
  <c r="G996" i="1" s="1"/>
  <c r="D995" i="1"/>
  <c r="H995" i="1" s="1"/>
  <c r="C995" i="1"/>
  <c r="G995" i="1" s="1"/>
  <c r="H994" i="1"/>
  <c r="D994" i="1"/>
  <c r="C994" i="1"/>
  <c r="G994" i="1" s="1"/>
  <c r="D993" i="1"/>
  <c r="H993" i="1" s="1"/>
  <c r="C993" i="1"/>
  <c r="D992" i="1"/>
  <c r="H992" i="1" s="1"/>
  <c r="C992" i="1"/>
  <c r="C991" i="1"/>
  <c r="H989" i="1"/>
  <c r="D989" i="1"/>
  <c r="C989" i="1"/>
  <c r="G989" i="1" s="1"/>
  <c r="D988" i="1"/>
  <c r="H988" i="1" s="1"/>
  <c r="C988" i="1"/>
  <c r="H987" i="1"/>
  <c r="D987" i="1"/>
  <c r="C987" i="1"/>
  <c r="G987" i="1" s="1"/>
  <c r="C986"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D716" i="1"/>
  <c r="H716" i="1" s="1"/>
  <c r="C716" i="1"/>
  <c r="D715" i="1"/>
  <c r="H715" i="1" s="1"/>
  <c r="C715" i="1"/>
  <c r="D714" i="1"/>
  <c r="H714" i="1" s="1"/>
  <c r="C714" i="1"/>
  <c r="D713" i="1"/>
  <c r="H713" i="1" s="1"/>
  <c r="C713" i="1"/>
  <c r="H712" i="1"/>
  <c r="G712" i="1"/>
  <c r="D712" i="1"/>
  <c r="C712" i="1"/>
  <c r="H711" i="1"/>
  <c r="D711" i="1"/>
  <c r="G711" i="1" s="1"/>
  <c r="C711"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H647" i="1" s="1"/>
  <c r="C647" i="1"/>
  <c r="H646" i="1"/>
  <c r="G646" i="1"/>
  <c r="D646" i="1"/>
  <c r="C646" i="1"/>
  <c r="D645" i="1"/>
  <c r="C645" i="1"/>
  <c r="D644" i="1"/>
  <c r="C644" i="1"/>
  <c r="D643" i="1"/>
  <c r="H643" i="1" s="1"/>
  <c r="C643" i="1"/>
  <c r="D642" i="1"/>
  <c r="G642" i="1" s="1"/>
  <c r="C642" i="1"/>
  <c r="H641" i="1"/>
  <c r="G641" i="1"/>
  <c r="D641" i="1"/>
  <c r="C641"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C411" i="1"/>
  <c r="D406" i="1"/>
  <c r="G406" i="1" s="1"/>
  <c r="C406"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D369" i="1"/>
  <c r="G369" i="1" s="1"/>
  <c r="C369" i="1"/>
  <c r="H368" i="1"/>
  <c r="D368" i="1"/>
  <c r="G368" i="1" s="1"/>
  <c r="C368" i="1"/>
  <c r="H367" i="1"/>
  <c r="G367" i="1"/>
  <c r="D367" i="1"/>
  <c r="C367" i="1"/>
  <c r="H366" i="1"/>
  <c r="D366" i="1"/>
  <c r="G366" i="1" s="1"/>
  <c r="C366" i="1"/>
  <c r="H365" i="1"/>
  <c r="D365" i="1"/>
  <c r="G365" i="1" s="1"/>
  <c r="C365" i="1"/>
  <c r="C364" i="1"/>
  <c r="H363" i="1"/>
  <c r="G363" i="1"/>
  <c r="D363" i="1"/>
  <c r="C363" i="1"/>
  <c r="H362" i="1"/>
  <c r="G362" i="1"/>
  <c r="D362" i="1"/>
  <c r="C362" i="1"/>
  <c r="H361" i="1"/>
  <c r="D361" i="1"/>
  <c r="G361" i="1" s="1"/>
  <c r="C361" i="1"/>
  <c r="H360" i="1"/>
  <c r="G360" i="1"/>
  <c r="D360" i="1"/>
  <c r="C360" i="1"/>
  <c r="H359"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D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D244" i="1"/>
  <c r="G244" i="1" s="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D209" i="1"/>
  <c r="G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D186" i="1"/>
  <c r="H186" i="1" s="1"/>
  <c r="C186" i="1"/>
  <c r="H185" i="1"/>
  <c r="G185" i="1"/>
  <c r="D185" i="1"/>
  <c r="C185" i="1"/>
  <c r="D184" i="1"/>
  <c r="H184" i="1" s="1"/>
  <c r="C184" i="1"/>
  <c r="D183" i="1"/>
  <c r="H183" i="1" s="1"/>
  <c r="C183" i="1"/>
  <c r="H182" i="1"/>
  <c r="G182" i="1"/>
  <c r="D182" i="1"/>
  <c r="C182" i="1"/>
  <c r="H181" i="1"/>
  <c r="G181" i="1"/>
  <c r="D181" i="1"/>
  <c r="C181" i="1"/>
  <c r="H180" i="1"/>
  <c r="D180" i="1"/>
  <c r="G180" i="1" s="1"/>
  <c r="C180" i="1"/>
  <c r="H179" i="1"/>
  <c r="G179" i="1"/>
  <c r="D179" i="1"/>
  <c r="C179" i="1"/>
  <c r="H178" i="1"/>
  <c r="D178" i="1"/>
  <c r="G178" i="1" s="1"/>
  <c r="C178" i="1"/>
  <c r="H177" i="1"/>
  <c r="D177" i="1"/>
  <c r="G177" i="1" s="1"/>
  <c r="C177" i="1"/>
  <c r="H176" i="1"/>
  <c r="G176" i="1"/>
  <c r="D176" i="1"/>
  <c r="C176" i="1"/>
  <c r="H175" i="1"/>
  <c r="D175" i="1"/>
  <c r="G175" i="1" s="1"/>
  <c r="C175" i="1"/>
  <c r="H174" i="1"/>
  <c r="D174" i="1"/>
  <c r="G174" i="1" s="1"/>
  <c r="C174" i="1"/>
  <c r="C173" i="1"/>
  <c r="H172" i="1"/>
  <c r="D172" i="1"/>
  <c r="G172" i="1" s="1"/>
  <c r="C172" i="1"/>
  <c r="H171" i="1"/>
  <c r="G171" i="1"/>
  <c r="D171" i="1"/>
  <c r="C171" i="1"/>
  <c r="H170" i="1"/>
  <c r="D170" i="1"/>
  <c r="G170" i="1" s="1"/>
  <c r="C170" i="1"/>
  <c r="H169" i="1"/>
  <c r="D169" i="1"/>
  <c r="G169" i="1" s="1"/>
  <c r="C169" i="1"/>
  <c r="H168" i="1"/>
  <c r="G168" i="1"/>
  <c r="D168" i="1"/>
  <c r="C168" i="1"/>
  <c r="D167" i="1"/>
  <c r="G167" i="1" s="1"/>
  <c r="C167" i="1"/>
  <c r="D166" i="1"/>
  <c r="G166" i="1" s="1"/>
  <c r="C166" i="1"/>
  <c r="C165" i="1"/>
  <c r="H164" i="1"/>
  <c r="D164" i="1"/>
  <c r="G164" i="1" s="1"/>
  <c r="C164" i="1"/>
  <c r="H163" i="1"/>
  <c r="G163" i="1"/>
  <c r="D163" i="1"/>
  <c r="C163" i="1"/>
  <c r="D162" i="1"/>
  <c r="H162" i="1" s="1"/>
  <c r="C162" i="1"/>
  <c r="D161" i="1"/>
  <c r="H161" i="1" s="1"/>
  <c r="C161" i="1"/>
  <c r="C160" i="1"/>
  <c r="D158" i="1"/>
  <c r="H158" i="1" s="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D148" i="1"/>
  <c r="G148" i="1" s="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D125" i="1"/>
  <c r="H125" i="1" s="1"/>
  <c r="C125"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D83" i="1"/>
  <c r="G83" i="1" s="1"/>
  <c r="C83" i="1"/>
  <c r="H82" i="1"/>
  <c r="D82" i="1"/>
  <c r="G82" i="1" s="1"/>
  <c r="C82" i="1"/>
  <c r="H81" i="1"/>
  <c r="G81" i="1"/>
  <c r="D81" i="1"/>
  <c r="C81" i="1"/>
  <c r="H80" i="1"/>
  <c r="G80" i="1"/>
  <c r="D80" i="1"/>
  <c r="C80" i="1"/>
  <c r="C79" i="1"/>
  <c r="C78" i="1"/>
  <c r="H77" i="1"/>
  <c r="G77" i="1"/>
  <c r="D77" i="1"/>
  <c r="C77" i="1"/>
  <c r="H76" i="1"/>
  <c r="G76" i="1"/>
  <c r="D76" i="1"/>
  <c r="C76" i="1"/>
  <c r="D75" i="1"/>
  <c r="H75" i="1" s="1"/>
  <c r="C75" i="1"/>
  <c r="D74" i="1"/>
  <c r="G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G56" i="1"/>
  <c r="D56" i="1"/>
  <c r="H56" i="1" s="1"/>
  <c r="C56" i="1"/>
  <c r="H55" i="1"/>
  <c r="G55" i="1"/>
  <c r="D55" i="1"/>
  <c r="C55" i="1"/>
  <c r="H54" i="1"/>
  <c r="G54" i="1"/>
  <c r="D54" i="1"/>
  <c r="C54" i="1"/>
  <c r="H53" i="1"/>
  <c r="G53" i="1"/>
  <c r="D53" i="1"/>
  <c r="C53" i="1"/>
  <c r="H52" i="1"/>
  <c r="G52" i="1"/>
  <c r="D52" i="1"/>
  <c r="C52" i="1"/>
  <c r="H51" i="1"/>
  <c r="D51" i="1"/>
  <c r="C51" i="1"/>
  <c r="G51" i="1" s="1"/>
  <c r="H50" i="1"/>
  <c r="D50" i="1"/>
  <c r="C50" i="1"/>
  <c r="G50" i="1" s="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37" i="1" l="1"/>
  <c r="G1438" i="1"/>
  <c r="H1437" i="1"/>
  <c r="E27" i="9"/>
  <c r="B27" i="9" s="1"/>
  <c r="E32" i="9"/>
  <c r="B32" i="9" s="1"/>
  <c r="E300" i="9"/>
  <c r="B300" i="9" s="1"/>
  <c r="G289" i="1"/>
  <c r="G288" i="1"/>
  <c r="H406" i="1"/>
  <c r="H405" i="1"/>
  <c r="E644" i="4"/>
  <c r="D638" i="1" s="1"/>
  <c r="H1418" i="1"/>
  <c r="H644" i="1"/>
  <c r="G645" i="1"/>
  <c r="F652" i="4"/>
  <c r="G1028" i="1"/>
  <c r="G1229" i="1"/>
  <c r="G1227" i="1"/>
  <c r="G1579" i="1"/>
  <c r="H1576" i="1"/>
  <c r="G1577" i="1"/>
  <c r="G1569" i="1"/>
  <c r="G1560" i="1"/>
  <c r="H1560" i="1"/>
  <c r="H1564" i="1"/>
  <c r="G1539" i="1"/>
  <c r="G1535" i="1"/>
  <c r="H1532" i="1"/>
  <c r="D49" i="8"/>
  <c r="D43" i="8" s="1"/>
  <c r="H1519" i="1"/>
  <c r="G1519" i="1"/>
  <c r="H1520" i="1"/>
  <c r="G1507" i="1"/>
  <c r="H1504" i="1"/>
  <c r="G1503" i="1"/>
  <c r="H1500" i="1"/>
  <c r="G1499" i="1"/>
  <c r="H1492" i="1"/>
  <c r="H1483" i="1"/>
  <c r="E33" i="9"/>
  <c r="B33" i="9" s="1"/>
  <c r="E286" i="9"/>
  <c r="B286" i="9" s="1"/>
  <c r="E292" i="9"/>
  <c r="B292" i="9" s="1"/>
  <c r="H649" i="1"/>
  <c r="G647" i="1"/>
  <c r="E275" i="9"/>
  <c r="B275" i="9" s="1"/>
  <c r="G404" i="1"/>
  <c r="G291" i="1"/>
  <c r="G413" i="1"/>
  <c r="E643" i="4"/>
  <c r="D637" i="1" s="1"/>
  <c r="D411" i="1"/>
  <c r="D412" i="1"/>
  <c r="E290" i="9"/>
  <c r="B290" i="9" s="1"/>
  <c r="G1223" i="1"/>
  <c r="G1225" i="1"/>
  <c r="E281" i="9"/>
  <c r="B281" i="9" s="1"/>
  <c r="G1224" i="1"/>
  <c r="G1218" i="1"/>
  <c r="G1216" i="1"/>
  <c r="G1213" i="1"/>
  <c r="G1211" i="1"/>
  <c r="F234" i="5"/>
  <c r="G1166" i="1"/>
  <c r="G1157" i="1"/>
  <c r="G1160" i="1"/>
  <c r="G1156" i="1"/>
  <c r="G1149" i="1"/>
  <c r="G1148" i="1"/>
  <c r="G1142" i="1"/>
  <c r="G1144" i="1"/>
  <c r="G1138" i="1"/>
  <c r="G1124" i="1"/>
  <c r="G1064" i="1"/>
  <c r="G1062" i="1"/>
  <c r="G1056" i="1"/>
  <c r="G1060" i="1"/>
  <c r="D1048" i="1"/>
  <c r="H1048" i="1" s="1"/>
  <c r="G1050" i="1"/>
  <c r="G1036" i="1"/>
  <c r="G993" i="1"/>
  <c r="G1030" i="1"/>
  <c r="G1032" i="1"/>
  <c r="G1020" i="1"/>
  <c r="G1018" i="1"/>
  <c r="D1013" i="1"/>
  <c r="H1013" i="1" s="1"/>
  <c r="G1023" i="1"/>
  <c r="G1014" i="1"/>
  <c r="G1012" i="1"/>
  <c r="G1007" i="1"/>
  <c r="G1003" i="1"/>
  <c r="G1002" i="1"/>
  <c r="G1001" i="1"/>
  <c r="G997" i="1"/>
  <c r="E12" i="5"/>
  <c r="D990" i="1" s="1"/>
  <c r="G992" i="1"/>
  <c r="D991" i="1"/>
  <c r="H991" i="1" s="1"/>
  <c r="G988" i="1"/>
  <c r="G986" i="1"/>
  <c r="F8" i="5"/>
  <c r="G719" i="1"/>
  <c r="G716" i="1"/>
  <c r="G715" i="1"/>
  <c r="F220" i="9"/>
  <c r="B220" i="9" s="1"/>
  <c r="G714" i="1"/>
  <c r="G713" i="1"/>
  <c r="H710" i="1"/>
  <c r="H703" i="1"/>
  <c r="E23" i="9"/>
  <c r="B23" i="9" s="1"/>
  <c r="G644" i="1"/>
  <c r="G643" i="1"/>
  <c r="H645" i="1"/>
  <c r="H642" i="1"/>
  <c r="H378" i="1"/>
  <c r="H379" i="1"/>
  <c r="D364" i="1"/>
  <c r="H166" i="1"/>
  <c r="D260" i="1"/>
  <c r="G255" i="1"/>
  <c r="H255" i="1"/>
  <c r="G210" i="1"/>
  <c r="B225" i="9"/>
  <c r="H209" i="1"/>
  <c r="G206" i="1"/>
  <c r="G207" i="1"/>
  <c r="G191" i="1"/>
  <c r="G189" i="1"/>
  <c r="F188" i="4"/>
  <c r="G188" i="1"/>
  <c r="G187" i="1"/>
  <c r="G184" i="1"/>
  <c r="G186" i="1"/>
  <c r="E47" i="9"/>
  <c r="B47" i="9" s="1"/>
  <c r="G183" i="1"/>
  <c r="F221" i="9"/>
  <c r="B221" i="9" s="1"/>
  <c r="E43" i="9"/>
  <c r="B43" i="9" s="1"/>
  <c r="E42" i="9"/>
  <c r="B42" i="9" s="1"/>
  <c r="H173" i="1"/>
  <c r="H167" i="1"/>
  <c r="D165" i="1"/>
  <c r="G162" i="1"/>
  <c r="H160" i="1"/>
  <c r="G160" i="1"/>
  <c r="G161" i="1"/>
  <c r="G158" i="1"/>
  <c r="G155" i="1"/>
  <c r="G157" i="1"/>
  <c r="H148" i="1"/>
  <c r="G312" i="1"/>
  <c r="H312" i="1"/>
  <c r="D124" i="1"/>
  <c r="G125" i="1"/>
  <c r="E124" i="4"/>
  <c r="D120" i="1" s="1"/>
  <c r="H120" i="1" s="1"/>
  <c r="G121" i="1"/>
  <c r="G123" i="1"/>
  <c r="G120" i="1"/>
  <c r="F124" i="4"/>
  <c r="E38" i="9"/>
  <c r="B38" i="9" s="1"/>
  <c r="F217" i="9"/>
  <c r="G79" i="1"/>
  <c r="H79" i="1"/>
  <c r="G75" i="1"/>
  <c r="G73" i="1"/>
  <c r="H74" i="1"/>
  <c r="F54" i="4"/>
  <c r="H1232" i="1"/>
  <c r="G1232" i="1"/>
  <c r="H1236" i="1"/>
  <c r="G1236" i="1"/>
  <c r="H1252" i="1"/>
  <c r="G1252" i="1"/>
  <c r="G1412" i="1"/>
  <c r="H1412" i="1"/>
  <c r="G1415" i="1"/>
  <c r="H1415" i="1"/>
  <c r="H1240" i="1"/>
  <c r="G1240" i="1"/>
  <c r="H1256" i="1"/>
  <c r="G1256" i="1"/>
  <c r="H1244" i="1"/>
  <c r="G1244" i="1"/>
  <c r="H1248" i="1"/>
  <c r="G1248" i="1"/>
  <c r="G1440" i="1"/>
  <c r="J1440" i="1"/>
  <c r="H1451" i="1"/>
  <c r="G1451" i="1"/>
  <c r="I1451" i="1" s="1"/>
  <c r="J1451" i="1"/>
  <c r="H1455" i="1"/>
  <c r="G1455" i="1"/>
  <c r="I1455" i="1" s="1"/>
  <c r="J1455" i="1"/>
  <c r="H1474" i="1"/>
  <c r="G1474" i="1"/>
  <c r="J1474" i="1"/>
  <c r="H1538" i="1"/>
  <c r="G1538" i="1"/>
  <c r="I24" i="3"/>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62" i="1"/>
  <c r="G1462" i="1"/>
  <c r="I1462" i="1" s="1"/>
  <c r="J1462" i="1"/>
  <c r="H1468" i="1"/>
  <c r="G1468" i="1"/>
  <c r="J1468" i="1"/>
  <c r="H1498" i="1"/>
  <c r="G1498" i="1"/>
  <c r="H1514" i="1"/>
  <c r="G1514" i="1"/>
  <c r="H1522" i="1"/>
  <c r="G1522" i="1"/>
  <c r="H1534" i="1"/>
  <c r="G1534" i="1"/>
  <c r="H1550" i="1"/>
  <c r="G1550" i="1"/>
  <c r="H1566" i="1"/>
  <c r="G1566" i="1"/>
  <c r="H1570" i="1"/>
  <c r="G1570" i="1"/>
  <c r="H1574" i="1"/>
  <c r="G1574" i="1"/>
  <c r="H1578" i="1"/>
  <c r="G1578" i="1"/>
  <c r="H1554" i="1"/>
  <c r="G1554" i="1"/>
  <c r="E22" i="7"/>
  <c r="D1454" i="1"/>
  <c r="H31" i="3"/>
  <c r="C1469" i="1"/>
  <c r="D1300" i="1"/>
  <c r="G1411" i="1"/>
  <c r="H1411" i="1"/>
  <c r="G1416" i="1"/>
  <c r="H1416" i="1"/>
  <c r="H1449" i="1"/>
  <c r="G1449" i="1"/>
  <c r="I1449" i="1" s="1"/>
  <c r="J1449" i="1"/>
  <c r="H1457" i="1"/>
  <c r="G1457" i="1"/>
  <c r="J1457" i="1"/>
  <c r="H1477" i="1"/>
  <c r="G1477" i="1"/>
  <c r="J1477" i="1"/>
  <c r="H1494" i="1"/>
  <c r="G1494" i="1"/>
  <c r="H1510" i="1"/>
  <c r="G1510" i="1"/>
  <c r="F225" i="4"/>
  <c r="D224" i="4"/>
  <c r="G1231" i="1"/>
  <c r="H1233" i="1"/>
  <c r="H1237" i="1"/>
  <c r="G1239" i="1"/>
  <c r="H1241" i="1"/>
  <c r="G1243" i="1"/>
  <c r="H1245" i="1"/>
  <c r="G1247" i="1"/>
  <c r="H1249" i="1"/>
  <c r="G1251" i="1"/>
  <c r="H1253"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G1405" i="1"/>
  <c r="H1405" i="1"/>
  <c r="H1440" i="1"/>
  <c r="G1444" i="1"/>
  <c r="I1444" i="1" s="1"/>
  <c r="J1444" i="1"/>
  <c r="H1454" i="1"/>
  <c r="G1454" i="1"/>
  <c r="H1447" i="1"/>
  <c r="G1447" i="1"/>
  <c r="I1447" i="1" s="1"/>
  <c r="J1447" i="1"/>
  <c r="H1461" i="1"/>
  <c r="G1461" i="1"/>
  <c r="H1466" i="1"/>
  <c r="G1466" i="1"/>
  <c r="J1466" i="1"/>
  <c r="H1472" i="1"/>
  <c r="G1472" i="1"/>
  <c r="I1472" i="1" s="1"/>
  <c r="J1472" i="1"/>
  <c r="H1482" i="1"/>
  <c r="G1482" i="1"/>
  <c r="H1486" i="1"/>
  <c r="G1486" i="1"/>
  <c r="H1490" i="1"/>
  <c r="G1490" i="1"/>
  <c r="H1506" i="1"/>
  <c r="G1506" i="1"/>
  <c r="H1530" i="1"/>
  <c r="G1530" i="1"/>
  <c r="H1546" i="1"/>
  <c r="G1546" i="1"/>
  <c r="H1562" i="1"/>
  <c r="G1562" i="1"/>
  <c r="F177" i="4"/>
  <c r="D163" i="4"/>
  <c r="F216" i="4"/>
  <c r="D215" i="4"/>
  <c r="F190" i="5"/>
  <c r="G309" i="9"/>
  <c r="E309" i="9" s="1"/>
  <c r="B309" i="9" s="1"/>
  <c r="I1441" i="1"/>
  <c r="I1442" i="1"/>
  <c r="H1459" i="1"/>
  <c r="G1459" i="1"/>
  <c r="J1459" i="1"/>
  <c r="H1464" i="1"/>
  <c r="G1464" i="1"/>
  <c r="J1464" i="1"/>
  <c r="H1479" i="1"/>
  <c r="G1479" i="1"/>
  <c r="I1479" i="1" s="1"/>
  <c r="J1479" i="1"/>
  <c r="H1502" i="1"/>
  <c r="G1502" i="1"/>
  <c r="H1526" i="1"/>
  <c r="G1526" i="1"/>
  <c r="H1542" i="1"/>
  <c r="G1542" i="1"/>
  <c r="H1558" i="1"/>
  <c r="G1558" i="1"/>
  <c r="E163" i="4"/>
  <c r="F164" i="4"/>
  <c r="F351" i="4"/>
  <c r="D643" i="4"/>
  <c r="F416" i="4"/>
  <c r="D644" i="4"/>
  <c r="F421" i="4"/>
  <c r="E528" i="4"/>
  <c r="F99" i="6"/>
  <c r="D89" i="6"/>
  <c r="I27" i="3"/>
  <c r="D1408" i="1"/>
  <c r="F210" i="4"/>
  <c r="E196" i="4"/>
  <c r="D192" i="1" s="1"/>
  <c r="F571" i="4"/>
  <c r="D567" i="4"/>
  <c r="D580" i="4"/>
  <c r="F585" i="4"/>
  <c r="F78" i="5"/>
  <c r="E68" i="5"/>
  <c r="J1445" i="1"/>
  <c r="F83" i="4"/>
  <c r="D106" i="4"/>
  <c r="D252" i="4"/>
  <c r="F259" i="4"/>
  <c r="D299" i="4"/>
  <c r="F304" i="4"/>
  <c r="F312" i="4"/>
  <c r="D311" i="4"/>
  <c r="F485" i="4"/>
  <c r="D484" i="4"/>
  <c r="D625" i="4"/>
  <c r="H289" i="9"/>
  <c r="E87" i="5"/>
  <c r="D1065" i="1" s="1"/>
  <c r="H1065" i="1" s="1"/>
  <c r="D177" i="5"/>
  <c r="F180" i="5"/>
  <c r="E5" i="7"/>
  <c r="G176" i="9"/>
  <c r="E176" i="9" s="1"/>
  <c r="B176" i="9" s="1"/>
  <c r="J1439" i="1"/>
  <c r="J1441" i="1"/>
  <c r="J1443" i="1"/>
  <c r="G1481" i="1"/>
  <c r="G1485" i="1"/>
  <c r="G1489" i="1"/>
  <c r="G1493" i="1"/>
  <c r="G1497" i="1"/>
  <c r="G1501" i="1"/>
  <c r="G1505" i="1"/>
  <c r="G1509" i="1"/>
  <c r="G1513" i="1"/>
  <c r="G1521" i="1"/>
  <c r="G1525" i="1"/>
  <c r="G1529" i="1"/>
  <c r="G1533" i="1"/>
  <c r="G1537" i="1"/>
  <c r="G1541" i="1"/>
  <c r="G1545" i="1"/>
  <c r="G1549" i="1"/>
  <c r="G1553" i="1"/>
  <c r="G1557" i="1"/>
  <c r="G1561" i="1"/>
  <c r="G1565" i="1"/>
  <c r="E50" i="4"/>
  <c r="D46" i="1" s="1"/>
  <c r="E82" i="4"/>
  <c r="D78" i="1" s="1"/>
  <c r="F134" i="4"/>
  <c r="D133" i="4"/>
  <c r="F202" i="4"/>
  <c r="D196" i="4"/>
  <c r="E311" i="4"/>
  <c r="D306" i="1" s="1"/>
  <c r="F364" i="4"/>
  <c r="D363" i="4"/>
  <c r="E420" i="4"/>
  <c r="F473" i="4"/>
  <c r="D472" i="4"/>
  <c r="E484" i="4"/>
  <c r="D478" i="1" s="1"/>
  <c r="F119" i="5"/>
  <c r="D118" i="5"/>
  <c r="H307" i="9"/>
  <c r="E176" i="5"/>
  <c r="F246" i="5"/>
  <c r="D245" i="5"/>
  <c r="D237" i="5" s="1"/>
  <c r="F5" i="6"/>
  <c r="B24" i="9"/>
  <c r="G184" i="9"/>
  <c r="E184" i="9" s="1"/>
  <c r="B184" i="9" s="1"/>
  <c r="F59" i="4"/>
  <c r="E106" i="4"/>
  <c r="D102" i="1" s="1"/>
  <c r="H21" i="9"/>
  <c r="G21" i="9"/>
  <c r="E252" i="4"/>
  <c r="D248" i="1" s="1"/>
  <c r="F264" i="4"/>
  <c r="D263" i="4"/>
  <c r="E363" i="4"/>
  <c r="D358" i="1" s="1"/>
  <c r="E472" i="4"/>
  <c r="D466" i="1" s="1"/>
  <c r="D12" i="5"/>
  <c r="F45" i="5"/>
  <c r="F239" i="5"/>
  <c r="E238" i="5"/>
  <c r="F259" i="5"/>
  <c r="E258" i="5"/>
  <c r="D1235" i="1" s="1"/>
  <c r="H1235" i="1" s="1"/>
  <c r="E35" i="6"/>
  <c r="H166" i="9"/>
  <c r="G174" i="9"/>
  <c r="E174" i="9" s="1"/>
  <c r="B174" i="9" s="1"/>
  <c r="D459" i="4"/>
  <c r="D529" i="4"/>
  <c r="D593" i="4"/>
  <c r="D7" i="5"/>
  <c r="D69" i="5"/>
  <c r="D206" i="5"/>
  <c r="D35" i="6"/>
  <c r="D129" i="6"/>
  <c r="M213" i="9"/>
  <c r="G279" i="9"/>
  <c r="E279" i="9" s="1"/>
  <c r="B27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H165"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G280" i="9"/>
  <c r="E280" i="9" s="1"/>
  <c r="B280" i="9" s="1"/>
  <c r="L213" i="9"/>
  <c r="G209" i="9"/>
  <c r="E209" i="9" s="1"/>
  <c r="B209" i="9" s="1"/>
  <c r="G205" i="9"/>
  <c r="E205" i="9" s="1"/>
  <c r="B205" i="9" s="1"/>
  <c r="G201" i="9"/>
  <c r="E201" i="9" s="1"/>
  <c r="B201" i="9" s="1"/>
  <c r="G197" i="9"/>
  <c r="E197" i="9" s="1"/>
  <c r="B197" i="9" s="1"/>
  <c r="G193" i="9"/>
  <c r="E193" i="9" s="1"/>
  <c r="B193" i="9" s="1"/>
  <c r="G192" i="9"/>
  <c r="E192" i="9" s="1"/>
  <c r="B192" i="9" s="1"/>
  <c r="G188" i="9"/>
  <c r="E188" i="9" s="1"/>
  <c r="B188" i="9" s="1"/>
  <c r="G210" i="9"/>
  <c r="E210" i="9" s="1"/>
  <c r="B210" i="9" s="1"/>
  <c r="G202" i="9"/>
  <c r="E202" i="9" s="1"/>
  <c r="B202" i="9" s="1"/>
  <c r="G194" i="9"/>
  <c r="E194" i="9" s="1"/>
  <c r="B194"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06" i="9"/>
  <c r="E206" i="9" s="1"/>
  <c r="B206" i="9" s="1"/>
  <c r="G198" i="9"/>
  <c r="E198" i="9" s="1"/>
  <c r="B198" i="9" s="1"/>
  <c r="I10" i="9"/>
  <c r="B31" i="9"/>
  <c r="B35" i="9"/>
  <c r="B51" i="9"/>
  <c r="B59" i="9"/>
  <c r="B67" i="9"/>
  <c r="B75" i="9"/>
  <c r="B83" i="9"/>
  <c r="B91" i="9"/>
  <c r="B99" i="9"/>
  <c r="B107" i="9"/>
  <c r="B115" i="9"/>
  <c r="B123" i="9"/>
  <c r="B131" i="9"/>
  <c r="B139" i="9"/>
  <c r="G172" i="9"/>
  <c r="E172" i="9" s="1"/>
  <c r="B172" i="9" s="1"/>
  <c r="G180" i="9"/>
  <c r="E180" i="9" s="1"/>
  <c r="B180" i="9" s="1"/>
  <c r="E289" i="9"/>
  <c r="B289" i="9" s="1"/>
  <c r="D114" i="6"/>
  <c r="D42" i="8"/>
  <c r="G170" i="9"/>
  <c r="E170" i="9" s="1"/>
  <c r="B170" i="9" s="1"/>
  <c r="G178" i="9"/>
  <c r="E178" i="9" s="1"/>
  <c r="B178" i="9" s="1"/>
  <c r="G189" i="9"/>
  <c r="E189" i="9" s="1"/>
  <c r="B189" i="9" s="1"/>
  <c r="B231" i="9"/>
  <c r="B160" i="9"/>
  <c r="B235" i="9"/>
  <c r="E150" i="9"/>
  <c r="B150" i="9" s="1"/>
  <c r="B217" i="9"/>
  <c r="B222" i="9"/>
  <c r="B233" i="9"/>
  <c r="B238" i="9"/>
  <c r="F277" i="9"/>
  <c r="F215" i="9"/>
  <c r="B215" i="9" s="1"/>
  <c r="F223" i="9"/>
  <c r="B223" i="9" s="1"/>
  <c r="F231" i="9"/>
  <c r="F239" i="9"/>
  <c r="B239" i="9" s="1"/>
  <c r="F247" i="9"/>
  <c r="B247" i="9" s="1"/>
  <c r="B282" i="9"/>
  <c r="B294" i="9"/>
  <c r="B298" i="9"/>
  <c r="B302" i="9"/>
  <c r="B306" i="9"/>
  <c r="B229" i="9"/>
  <c r="B237" i="9"/>
  <c r="B245" i="9"/>
  <c r="F251" i="9"/>
  <c r="B251" i="9" s="1"/>
  <c r="F255" i="9"/>
  <c r="B255" i="9" s="1"/>
  <c r="F259" i="9"/>
  <c r="B259" i="9" s="1"/>
  <c r="F263" i="9"/>
  <c r="B263" i="9" s="1"/>
  <c r="F267" i="9"/>
  <c r="B267" i="9" s="1"/>
  <c r="F271" i="9"/>
  <c r="B271" i="9" s="1"/>
  <c r="E293" i="9"/>
  <c r="B293" i="9" s="1"/>
  <c r="E297" i="9"/>
  <c r="B297" i="9" s="1"/>
  <c r="E301" i="9"/>
  <c r="B301" i="9" s="1"/>
  <c r="F219" i="9"/>
  <c r="B219" i="9" s="1"/>
  <c r="F227" i="9"/>
  <c r="B227" i="9" s="1"/>
  <c r="F235" i="9"/>
  <c r="F243" i="9"/>
  <c r="B243" i="9" s="1"/>
  <c r="B273" i="9"/>
  <c r="E285" i="9"/>
  <c r="B285" i="9" s="1"/>
  <c r="B291" i="9"/>
  <c r="B295" i="9"/>
  <c r="B299" i="9"/>
  <c r="B303" i="9"/>
  <c r="D141" i="6" l="1"/>
  <c r="C1524" i="1"/>
  <c r="H412" i="1"/>
  <c r="G412" i="1"/>
  <c r="H411" i="1"/>
  <c r="G411" i="1"/>
  <c r="G1235" i="1"/>
  <c r="G1048" i="1"/>
  <c r="G1013" i="1"/>
  <c r="E7" i="5"/>
  <c r="G991" i="1"/>
  <c r="F213" i="9"/>
  <c r="B213" i="9" s="1"/>
  <c r="G364" i="1"/>
  <c r="H364" i="1"/>
  <c r="H260" i="1"/>
  <c r="G260" i="1"/>
  <c r="H165" i="1"/>
  <c r="G165" i="1"/>
  <c r="E21" i="9"/>
  <c r="B21" i="9" s="1"/>
  <c r="E298" i="4"/>
  <c r="H124" i="1"/>
  <c r="G124" i="1"/>
  <c r="F50" i="4"/>
  <c r="H28" i="3"/>
  <c r="C1435" i="1"/>
  <c r="H23" i="3"/>
  <c r="C1214" i="1"/>
  <c r="K1450" i="9"/>
  <c r="G313" i="9"/>
  <c r="E313" i="9" s="1"/>
  <c r="B313" i="9" s="1"/>
  <c r="I34" i="3"/>
  <c r="C1517" i="1"/>
  <c r="E166" i="9"/>
  <c r="B166" i="9" s="1"/>
  <c r="G310" i="9"/>
  <c r="E310" i="9" s="1"/>
  <c r="B310" i="9" s="1"/>
  <c r="F206" i="5"/>
  <c r="C1183" i="1"/>
  <c r="D528" i="4"/>
  <c r="F529" i="4"/>
  <c r="C523" i="1"/>
  <c r="E350" i="4"/>
  <c r="E407" i="4" s="1"/>
  <c r="D402" i="1" s="1"/>
  <c r="H19" i="9"/>
  <c r="E19" i="9" s="1"/>
  <c r="B19" i="9" s="1"/>
  <c r="I22" i="3"/>
  <c r="D1153" i="1"/>
  <c r="F363" i="4"/>
  <c r="C358" i="1"/>
  <c r="F196" i="4"/>
  <c r="C192" i="1"/>
  <c r="H78" i="1"/>
  <c r="G78" i="1"/>
  <c r="I29" i="3"/>
  <c r="D1436" i="1"/>
  <c r="G307" i="9"/>
  <c r="E307" i="9" s="1"/>
  <c r="B307" i="9" s="1"/>
  <c r="F177" i="5"/>
  <c r="D176" i="5"/>
  <c r="C1154" i="1"/>
  <c r="F484" i="4"/>
  <c r="C478" i="1"/>
  <c r="F106" i="4"/>
  <c r="C102" i="1"/>
  <c r="G1524" i="1"/>
  <c r="H1524" i="1"/>
  <c r="E636" i="4"/>
  <c r="D630" i="1" s="1"/>
  <c r="D522" i="1"/>
  <c r="E6" i="4"/>
  <c r="G1065" i="1"/>
  <c r="F35" i="6"/>
  <c r="H25" i="3"/>
  <c r="C1329" i="1"/>
  <c r="F593" i="4"/>
  <c r="C587" i="1"/>
  <c r="I25" i="3"/>
  <c r="D1329" i="1"/>
  <c r="E635" i="4"/>
  <c r="D629" i="1" s="1"/>
  <c r="D414" i="1"/>
  <c r="D293" i="1"/>
  <c r="F252" i="4"/>
  <c r="C248" i="1"/>
  <c r="H1469" i="1"/>
  <c r="G1469" i="1"/>
  <c r="F114" i="6"/>
  <c r="H27" i="3"/>
  <c r="C1408" i="1"/>
  <c r="D68" i="5"/>
  <c r="F69" i="5"/>
  <c r="C1047" i="1"/>
  <c r="F459" i="4"/>
  <c r="C453" i="1"/>
  <c r="F12" i="5"/>
  <c r="C990" i="1"/>
  <c r="F263" i="4"/>
  <c r="C259" i="1"/>
  <c r="F472" i="4"/>
  <c r="C466" i="1"/>
  <c r="G46" i="1"/>
  <c r="H46" i="1"/>
  <c r="F299" i="4"/>
  <c r="D298" i="4"/>
  <c r="C294" i="1"/>
  <c r="I35" i="3"/>
  <c r="C1518" i="1"/>
  <c r="F580" i="4"/>
  <c r="C574" i="1"/>
  <c r="D420" i="4"/>
  <c r="F643" i="4"/>
  <c r="C637" i="1"/>
  <c r="E151" i="4"/>
  <c r="D159" i="1"/>
  <c r="I1459" i="1"/>
  <c r="F163" i="4"/>
  <c r="D151" i="4"/>
  <c r="C159" i="1"/>
  <c r="I1457" i="1"/>
  <c r="D6" i="4"/>
  <c r="I1468" i="1"/>
  <c r="E141" i="6"/>
  <c r="F141" i="6" s="1"/>
  <c r="I1474" i="1"/>
  <c r="F625" i="4"/>
  <c r="C619" i="1"/>
  <c r="F644" i="4"/>
  <c r="C638" i="1"/>
  <c r="F215" i="4"/>
  <c r="C211" i="1"/>
  <c r="E165" i="9"/>
  <c r="B165" i="9" s="1"/>
  <c r="F129" i="6"/>
  <c r="C1423" i="1"/>
  <c r="D6" i="5"/>
  <c r="F7" i="5"/>
  <c r="H20" i="3"/>
  <c r="C985" i="1"/>
  <c r="G312" i="9"/>
  <c r="E312" i="9" s="1"/>
  <c r="E237" i="5"/>
  <c r="F237" i="5" s="1"/>
  <c r="D1215" i="1"/>
  <c r="G315" i="9"/>
  <c r="E315" i="9" s="1"/>
  <c r="F245" i="5"/>
  <c r="C1222" i="1"/>
  <c r="F118" i="5"/>
  <c r="C1096" i="1"/>
  <c r="F133" i="4"/>
  <c r="C129" i="1"/>
  <c r="F238" i="5"/>
  <c r="F311" i="4"/>
  <c r="C306" i="1"/>
  <c r="I21" i="3"/>
  <c r="D1046" i="1"/>
  <c r="F567" i="4"/>
  <c r="C561" i="1"/>
  <c r="F82" i="4"/>
  <c r="F89" i="6"/>
  <c r="C1383" i="1"/>
  <c r="D350" i="4"/>
  <c r="I1464" i="1"/>
  <c r="I1466" i="1"/>
  <c r="F224" i="4"/>
  <c r="C220" i="1"/>
  <c r="I1477" i="1"/>
  <c r="I30" i="3"/>
  <c r="D1453" i="1"/>
  <c r="I1440" i="1"/>
  <c r="D985" i="1" l="1"/>
  <c r="G985" i="1" s="1"/>
  <c r="I20" i="3"/>
  <c r="E6" i="5"/>
  <c r="D984" i="1" s="1"/>
  <c r="G1453" i="1"/>
  <c r="H1453" i="1"/>
  <c r="H1383" i="1"/>
  <c r="G1383" i="1"/>
  <c r="G1423" i="1"/>
  <c r="H1423" i="1"/>
  <c r="H16" i="3"/>
  <c r="D412" i="4"/>
  <c r="F6" i="4"/>
  <c r="C2" i="1"/>
  <c r="G637" i="1"/>
  <c r="H637" i="1"/>
  <c r="E412" i="4"/>
  <c r="I16" i="3"/>
  <c r="D2" i="1"/>
  <c r="E175" i="5"/>
  <c r="G523" i="1"/>
  <c r="H523" i="1"/>
  <c r="H1517" i="1"/>
  <c r="G1517" i="1"/>
  <c r="H11" i="3"/>
  <c r="H1215" i="1"/>
  <c r="G1215" i="1"/>
  <c r="G638" i="1"/>
  <c r="H638" i="1"/>
  <c r="H1518" i="1"/>
  <c r="G1518" i="1"/>
  <c r="G990" i="1"/>
  <c r="H990" i="1"/>
  <c r="G1047" i="1"/>
  <c r="H1047" i="1"/>
  <c r="G1408" i="1"/>
  <c r="H1408" i="1"/>
  <c r="H102" i="1"/>
  <c r="G102" i="1"/>
  <c r="G1154" i="1"/>
  <c r="H1154" i="1"/>
  <c r="H1436" i="1"/>
  <c r="G1436" i="1"/>
  <c r="G192" i="1"/>
  <c r="H192" i="1"/>
  <c r="B315" i="9"/>
  <c r="E314" i="9"/>
  <c r="I10" i="3" s="1"/>
  <c r="G466" i="1"/>
  <c r="H466" i="1"/>
  <c r="I23" i="3"/>
  <c r="D1214" i="1"/>
  <c r="H1214" i="1" s="1"/>
  <c r="I28" i="3"/>
  <c r="D1435" i="1"/>
  <c r="H1435" i="1" s="1"/>
  <c r="G159" i="1"/>
  <c r="H159" i="1"/>
  <c r="F420" i="4"/>
  <c r="D635" i="4"/>
  <c r="C414" i="1"/>
  <c r="G317" i="9"/>
  <c r="E317" i="9" s="1"/>
  <c r="G248" i="1"/>
  <c r="H248" i="1"/>
  <c r="G587" i="1"/>
  <c r="H587" i="1"/>
  <c r="F176" i="5"/>
  <c r="D175" i="5"/>
  <c r="H22" i="3"/>
  <c r="C1153" i="1"/>
  <c r="D636" i="4"/>
  <c r="F528" i="4"/>
  <c r="C522" i="1"/>
  <c r="G1214" i="1"/>
  <c r="G1435" i="1"/>
  <c r="G1096" i="1"/>
  <c r="H1096" i="1"/>
  <c r="D407" i="4"/>
  <c r="F298" i="4"/>
  <c r="C293" i="1"/>
  <c r="H1329" i="1"/>
  <c r="G1329" i="1"/>
  <c r="H9" i="3"/>
  <c r="G129" i="1"/>
  <c r="H129" i="1"/>
  <c r="G1222" i="1"/>
  <c r="H1222" i="1"/>
  <c r="G220" i="1"/>
  <c r="H220" i="1"/>
  <c r="D408" i="4"/>
  <c r="F350" i="4"/>
  <c r="C345" i="1"/>
  <c r="G561" i="1"/>
  <c r="H561" i="1"/>
  <c r="G306" i="1"/>
  <c r="H306" i="1"/>
  <c r="E311" i="9"/>
  <c r="B312" i="9"/>
  <c r="G278" i="9"/>
  <c r="C984" i="1"/>
  <c r="G211" i="1"/>
  <c r="H211" i="1"/>
  <c r="G619" i="1"/>
  <c r="H619" i="1"/>
  <c r="D289" i="4"/>
  <c r="F151" i="4"/>
  <c r="H17" i="3"/>
  <c r="C147" i="1"/>
  <c r="E289" i="4"/>
  <c r="I17" i="3"/>
  <c r="D147" i="1"/>
  <c r="G574" i="1"/>
  <c r="H574" i="1"/>
  <c r="G294" i="1"/>
  <c r="H294" i="1"/>
  <c r="G259" i="1"/>
  <c r="H259" i="1"/>
  <c r="G453" i="1"/>
  <c r="H453" i="1"/>
  <c r="F68" i="5"/>
  <c r="H21" i="3"/>
  <c r="C1046" i="1"/>
  <c r="G478" i="1"/>
  <c r="H478" i="1"/>
  <c r="G358" i="1"/>
  <c r="H358" i="1"/>
  <c r="E408" i="4"/>
  <c r="D403" i="1" s="1"/>
  <c r="D345" i="1"/>
  <c r="G1183" i="1"/>
  <c r="H1183" i="1"/>
  <c r="H985" i="1" l="1"/>
  <c r="G284" i="9"/>
  <c r="E284" i="9" s="1"/>
  <c r="B284" i="9" s="1"/>
  <c r="F6" i="5"/>
  <c r="K3" i="9"/>
  <c r="G522" i="1"/>
  <c r="H522" i="1"/>
  <c r="G414" i="1"/>
  <c r="H414" i="1"/>
  <c r="H147" i="1"/>
  <c r="G147" i="1"/>
  <c r="F408" i="4"/>
  <c r="C403" i="1"/>
  <c r="F407" i="4"/>
  <c r="C402" i="1"/>
  <c r="F175" i="5"/>
  <c r="C1152" i="1"/>
  <c r="F635" i="4"/>
  <c r="C629" i="1"/>
  <c r="D413" i="4"/>
  <c r="D291" i="4"/>
  <c r="F289" i="4"/>
  <c r="C285" i="1"/>
  <c r="D639" i="4"/>
  <c r="D414" i="4"/>
  <c r="F412" i="4"/>
  <c r="C407" i="1"/>
  <c r="G984" i="1"/>
  <c r="H984" i="1"/>
  <c r="F636" i="4"/>
  <c r="C630" i="1"/>
  <c r="N3" i="9"/>
  <c r="I11" i="3"/>
  <c r="E639" i="4"/>
  <c r="D407" i="1"/>
  <c r="H2" i="1"/>
  <c r="G2" i="1"/>
  <c r="D290" i="4"/>
  <c r="E291" i="4"/>
  <c r="D287" i="1" s="1"/>
  <c r="E413" i="4"/>
  <c r="D285" i="1"/>
  <c r="G1046" i="1"/>
  <c r="H1046" i="1"/>
  <c r="G345" i="1"/>
  <c r="H345" i="1"/>
  <c r="G293" i="1"/>
  <c r="H293" i="1"/>
  <c r="G1153" i="1"/>
  <c r="H1153" i="1"/>
  <c r="E316" i="9"/>
  <c r="I9" i="3" s="1"/>
  <c r="B317" i="9"/>
  <c r="D1152" i="1"/>
  <c r="H8" i="3" s="1"/>
  <c r="H278" i="9"/>
  <c r="E278" i="9" s="1"/>
  <c r="E290" i="4"/>
  <c r="D286" i="1" s="1"/>
  <c r="M3" i="9" l="1"/>
  <c r="E277" i="9"/>
  <c r="I8" i="3" s="1"/>
  <c r="B278" i="9"/>
  <c r="F290" i="4"/>
  <c r="C286" i="1"/>
  <c r="C409" i="1"/>
  <c r="F291" i="4"/>
  <c r="C287" i="1"/>
  <c r="G1152" i="1"/>
  <c r="H1152" i="1"/>
  <c r="G403" i="1"/>
  <c r="H403" i="1"/>
  <c r="E640" i="4"/>
  <c r="E641" i="4" s="1"/>
  <c r="E415" i="4"/>
  <c r="D410" i="1" s="1"/>
  <c r="D408" i="1"/>
  <c r="D633" i="1"/>
  <c r="G407" i="1"/>
  <c r="H407" i="1"/>
  <c r="G285" i="1"/>
  <c r="H285" i="1"/>
  <c r="G629" i="1"/>
  <c r="H629" i="1"/>
  <c r="G402" i="1"/>
  <c r="H402" i="1"/>
  <c r="E414" i="4"/>
  <c r="G630" i="1"/>
  <c r="H630" i="1"/>
  <c r="D641" i="4"/>
  <c r="F639" i="4"/>
  <c r="C633" i="1"/>
  <c r="D640" i="4"/>
  <c r="D415" i="4"/>
  <c r="F413" i="4"/>
  <c r="C408" i="1"/>
  <c r="D635" i="1" l="1"/>
  <c r="D409" i="1"/>
  <c r="G409" i="1" s="1"/>
  <c r="F641" i="4"/>
  <c r="C635" i="1"/>
  <c r="F414" i="4"/>
  <c r="G287" i="1"/>
  <c r="H287" i="1"/>
  <c r="G286" i="1"/>
  <c r="H286" i="1"/>
  <c r="H409" i="1"/>
  <c r="F415" i="4"/>
  <c r="C410" i="1"/>
  <c r="E642" i="4"/>
  <c r="D634" i="1"/>
  <c r="D642" i="4"/>
  <c r="D645" i="4" s="1"/>
  <c r="F640" i="4"/>
  <c r="C634" i="1"/>
  <c r="G408" i="1"/>
  <c r="H408" i="1"/>
  <c r="G633" i="1"/>
  <c r="H633" i="1"/>
  <c r="H18" i="3" l="1"/>
  <c r="C639" i="1"/>
  <c r="G635" i="1"/>
  <c r="H635" i="1"/>
  <c r="G634" i="1"/>
  <c r="H634" i="1"/>
  <c r="E646" i="4"/>
  <c r="D636" i="1"/>
  <c r="D646" i="4"/>
  <c r="F642" i="4"/>
  <c r="C636" i="1"/>
  <c r="G410" i="1"/>
  <c r="H410" i="1"/>
  <c r="E645" i="4"/>
  <c r="G276" i="9" l="1"/>
  <c r="E276" i="9" s="1"/>
  <c r="B276" i="9" s="1"/>
  <c r="F646" i="4"/>
  <c r="H19" i="3"/>
  <c r="C640" i="1"/>
  <c r="I18" i="3"/>
  <c r="D639" i="1"/>
  <c r="G636" i="1"/>
  <c r="H636" i="1"/>
  <c r="I19" i="3"/>
  <c r="D640" i="1"/>
  <c r="F645" i="4"/>
  <c r="H7" i="3" l="1"/>
  <c r="J3" i="9" s="1"/>
  <c r="G639" i="1"/>
  <c r="H639" i="1"/>
  <c r="G640" i="1"/>
  <c r="H640" i="1"/>
  <c r="G274" i="9" l="1"/>
  <c r="M272" i="9"/>
  <c r="H274" i="9"/>
  <c r="L272" i="9"/>
  <c r="H18" i="9"/>
  <c r="G16" i="9"/>
  <c r="K6" i="9"/>
  <c r="G18" i="9"/>
  <c r="M15" i="9"/>
  <c r="I12" i="9"/>
  <c r="I17" i="9"/>
  <c r="J11" i="9"/>
  <c r="I8" i="9"/>
  <c r="J7" i="9"/>
  <c r="K10" i="9"/>
  <c r="I9" i="9"/>
  <c r="G15" i="9"/>
  <c r="J9" i="9"/>
  <c r="H15" i="9"/>
  <c r="K5" i="9"/>
  <c r="J10" i="9"/>
  <c r="M16" i="9"/>
  <c r="H17" i="9"/>
  <c r="J8" i="9"/>
  <c r="K8" i="9"/>
  <c r="J13" i="9"/>
  <c r="I5" i="9"/>
  <c r="K11" i="9"/>
  <c r="H16" i="9"/>
  <c r="J5" i="9"/>
  <c r="L16" i="9"/>
  <c r="J6" i="9"/>
  <c r="I11" i="9"/>
  <c r="K12" i="9"/>
  <c r="I7" i="9"/>
  <c r="K9" i="9"/>
  <c r="K7" i="9"/>
  <c r="J12" i="9"/>
  <c r="J17" i="9"/>
  <c r="I6" i="9"/>
  <c r="G17" i="9"/>
  <c r="K13" i="9"/>
  <c r="I13" i="9"/>
  <c r="L15" i="9"/>
  <c r="E6" i="9" l="1"/>
  <c r="B6" i="9" s="1"/>
  <c r="F15" i="9"/>
  <c r="F272" i="9"/>
  <c r="E18" i="9"/>
  <c r="B18" i="9" s="1"/>
  <c r="E16" i="9"/>
  <c r="E13" i="9"/>
  <c r="B13" i="9" s="1"/>
  <c r="E7" i="9"/>
  <c r="B7" i="9" s="1"/>
  <c r="F16" i="9"/>
  <c r="E9" i="9"/>
  <c r="B9" i="9" s="1"/>
  <c r="E12" i="9"/>
  <c r="B12" i="9" s="1"/>
  <c r="B272" i="9"/>
  <c r="F20" i="9"/>
  <c r="E5" i="9"/>
  <c r="E17" i="9"/>
  <c r="B17" i="9" s="1"/>
  <c r="E11" i="9"/>
  <c r="B11" i="9" s="1"/>
  <c r="E10" i="9"/>
  <c r="B10" i="9" s="1"/>
  <c r="E15" i="9"/>
  <c r="E8" i="9"/>
  <c r="B8" i="9" s="1"/>
  <c r="E274" i="9"/>
  <c r="B16" i="9" l="1"/>
  <c r="F14" i="9"/>
  <c r="F3" i="9" s="1"/>
  <c r="B274" i="9"/>
  <c r="E20" i="9"/>
  <c r="I7" i="3" s="1"/>
  <c r="B15"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<sst xmlns="http://schemas.openxmlformats.org/spreadsheetml/2006/main" count="4369" uniqueCount="3421">
  <si>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</si>
  <si>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</si>
  <si>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</si>
  <si>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</si>
  <si>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</si>
  <si>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</si>
  <si>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</si>
  <si>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</si>
  <si>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</si>
  <si>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</si>
  <si>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</si>
  <si>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</si>
  <si>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</si>
  <si>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</si>
  <si>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</si>
  <si>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</si>
  <si>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</si>
  <si>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</si>
  <si>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</si>
  <si>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</si>
  <si>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</si>
  <si>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</si>
  <si>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</si>
  <si>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</si>
  <si>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</si>
  <si>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</si>
  <si>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</si>
  <si>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</si>
  <si>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</si>
  <si>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</si>
  <si>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</si>
  <si>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 UČITELJSKI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</si>
  <si>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</si>
  <si>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</si>
  <si>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</si>
  <si>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</si>
  <si>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</si>
  <si>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</si>
  <si>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</si>
  <si>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</si>
  <si>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</si>
  <si>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</si>
  <si>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</si>
  <si>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</si>
  <si>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</si>
  <si>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</si>
  <si>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</si>
  <si>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</si>
  <si>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</si>
  <si>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1940 - SVEUČILIŠTE U ZAGREBU - UČITELJSKI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</si>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</sst>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K1449" sqref="K1449"/>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9424982.2300000004</v>
      </c>
      <c r="D2" s="6">
        <f>'PR-RAS'!E6</f>
        <v>15874595.390000001</v>
      </c>
      <c r="E2" s="6">
        <v>0</v>
      </c>
      <c r="F2" s="6">
        <v>0</v>
      </c>
      <c r="G2" s="7">
        <f t="shared" ref="G2:G264" si="0">(B2/1000)*(C2*1+D2*2)</f>
        <v>41174.173010000006</v>
      </c>
      <c r="H2" s="7">
        <f t="shared" ref="H2:H264" si="1">ABS(C2-ROUND(C2,0))+ABS(D2-ROUND(D2,0))</f>
        <v>0.62000000104308128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1113707.5799999998</v>
      </c>
      <c r="D46" s="1">
        <f>'PR-RAS'!E50</f>
        <v>6969388.8399999999</v>
      </c>
      <c r="E46" s="1">
        <v>0</v>
      </c>
      <c r="F46" s="1">
        <v>0</v>
      </c>
      <c r="G46" s="2">
        <f t="shared" si="0"/>
        <v>677361.83669999999</v>
      </c>
      <c r="H46" s="2">
        <f t="shared" si="1"/>
        <v>0.58000000030733645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813982.04999999993</v>
      </c>
      <c r="D50" s="1">
        <f>'PR-RAS'!E54</f>
        <v>6625576.4100000001</v>
      </c>
      <c r="E50" s="1">
        <v>0</v>
      </c>
      <c r="F50" s="1">
        <v>0</v>
      </c>
      <c r="G50" s="2">
        <f t="shared" si="0"/>
        <v>689191.60863000003</v>
      </c>
      <c r="H50" s="2">
        <f t="shared" si="1"/>
        <v>0.46000000007916242</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4273.68</v>
      </c>
      <c r="D51" s="1">
        <f>'PR-RAS'!E55</f>
        <v>0</v>
      </c>
      <c r="E51" s="1">
        <v>0</v>
      </c>
      <c r="F51" s="1">
        <v>0</v>
      </c>
      <c r="G51" s="2">
        <f t="shared" si="0"/>
        <v>213.68400000000003</v>
      </c>
      <c r="H51" s="2">
        <f t="shared" si="1"/>
        <v>0.31999999999970896</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151717.79999999999</v>
      </c>
      <c r="D53" s="1">
        <f>'PR-RAS'!E57</f>
        <v>331218.82</v>
      </c>
      <c r="E53" s="1">
        <v>0</v>
      </c>
      <c r="F53" s="1">
        <v>0</v>
      </c>
      <c r="G53" s="2">
        <f t="shared" si="0"/>
        <v>42336.082879999994</v>
      </c>
      <c r="H53" s="2">
        <f t="shared" si="1"/>
        <v>0.38000000000465661</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657990.56999999995</v>
      </c>
      <c r="D54" s="1">
        <f>'PR-RAS'!E58</f>
        <v>6294357.5899999999</v>
      </c>
      <c r="E54" s="1">
        <v>0</v>
      </c>
      <c r="F54" s="1">
        <v>0</v>
      </c>
      <c r="G54" s="2">
        <f t="shared" si="0"/>
        <v>702075.40474999999</v>
      </c>
      <c r="H54" s="2">
        <f t="shared" si="1"/>
        <v>0.84000000020023435</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265.45</v>
      </c>
      <c r="D55" s="1">
        <f>'PR-RAS'!E59</f>
        <v>26397.5</v>
      </c>
      <c r="E55" s="1">
        <v>0</v>
      </c>
      <c r="F55" s="1">
        <v>0</v>
      </c>
      <c r="G55" s="2">
        <f t="shared" si="0"/>
        <v>2865.2642999999998</v>
      </c>
      <c r="H55" s="2">
        <f t="shared" si="1"/>
        <v>0.94999999999998863</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265.45</v>
      </c>
      <c r="D56" s="1">
        <f>'PR-RAS'!E60</f>
        <v>26397.5</v>
      </c>
      <c r="E56" s="1">
        <v>0</v>
      </c>
      <c r="F56" s="1">
        <v>0</v>
      </c>
      <c r="G56" s="2">
        <f t="shared" si="0"/>
        <v>2918.3247499999998</v>
      </c>
      <c r="H56" s="2">
        <f t="shared" si="1"/>
        <v>0.94999999999998863</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299460.07999999996</v>
      </c>
      <c r="D73" s="1">
        <f>'PR-RAS'!E77</f>
        <v>317414.93</v>
      </c>
      <c r="E73" s="1">
        <v>0</v>
      </c>
      <c r="F73" s="1">
        <v>0</v>
      </c>
      <c r="G73" s="2">
        <f t="shared" si="0"/>
        <v>67268.875679999997</v>
      </c>
      <c r="H73" s="2">
        <f t="shared" si="1"/>
        <v>0.1499999999650754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224700.36</v>
      </c>
      <c r="D74" s="1">
        <f>'PR-RAS'!E78</f>
        <v>114726.71</v>
      </c>
      <c r="E74" s="1">
        <v>0</v>
      </c>
      <c r="F74" s="1">
        <v>0</v>
      </c>
      <c r="G74" s="2">
        <f t="shared" si="0"/>
        <v>33153.225939999997</v>
      </c>
      <c r="H74" s="2">
        <f t="shared" si="1"/>
        <v>0.64999999997962732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72997.539999999994</v>
      </c>
      <c r="D75" s="1">
        <f>'PR-RAS'!E79</f>
        <v>202688.22</v>
      </c>
      <c r="E75" s="1">
        <v>0</v>
      </c>
      <c r="F75" s="1">
        <v>0</v>
      </c>
      <c r="G75" s="2">
        <f t="shared" si="0"/>
        <v>35399.67452</v>
      </c>
      <c r="H75" s="2">
        <f t="shared" si="1"/>
        <v>0.680000000007567</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1762.18</v>
      </c>
      <c r="D76" s="1">
        <f>'PR-RAS'!E80</f>
        <v>0</v>
      </c>
      <c r="E76" s="1">
        <v>0</v>
      </c>
      <c r="F76" s="1">
        <v>0</v>
      </c>
      <c r="G76" s="2">
        <f t="shared" si="0"/>
        <v>132.1635</v>
      </c>
      <c r="H76" s="2">
        <f t="shared" si="1"/>
        <v>0.18000000000006366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2319.63</v>
      </c>
      <c r="D78" s="1">
        <f>'PR-RAS'!E82</f>
        <v>5299.71</v>
      </c>
      <c r="E78" s="1">
        <v>0</v>
      </c>
      <c r="F78" s="1">
        <v>0</v>
      </c>
      <c r="G78" s="2">
        <f t="shared" si="0"/>
        <v>994.76684999999998</v>
      </c>
      <c r="H78" s="2">
        <f t="shared" si="1"/>
        <v>0.65999999999985448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2319.63</v>
      </c>
      <c r="D79" s="1">
        <f>'PR-RAS'!E83</f>
        <v>5299.71</v>
      </c>
      <c r="E79" s="1">
        <v>0</v>
      </c>
      <c r="F79" s="1">
        <v>0</v>
      </c>
      <c r="G79" s="2">
        <f t="shared" si="0"/>
        <v>1007.6858999999999</v>
      </c>
      <c r="H79" s="2">
        <f t="shared" si="1"/>
        <v>0.65999999999985448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5.57</v>
      </c>
      <c r="D81" s="1">
        <f>'PR-RAS'!E85</f>
        <v>0</v>
      </c>
      <c r="E81" s="1">
        <v>0</v>
      </c>
      <c r="F81" s="1">
        <v>0</v>
      </c>
      <c r="G81" s="2">
        <f t="shared" si="0"/>
        <v>0.44560000000000005</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2258.6</v>
      </c>
      <c r="D82" s="1">
        <f>'PR-RAS'!E86</f>
        <v>5299.53</v>
      </c>
      <c r="E82" s="1">
        <v>0</v>
      </c>
      <c r="F82" s="1">
        <v>0</v>
      </c>
      <c r="G82" s="2">
        <f t="shared" si="0"/>
        <v>1041.47046</v>
      </c>
      <c r="H82" s="2">
        <f t="shared" si="1"/>
        <v>0.87000000000034561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55.46</v>
      </c>
      <c r="D83" s="1">
        <f>'PR-RAS'!E87</f>
        <v>0.18</v>
      </c>
      <c r="E83" s="1">
        <v>0</v>
      </c>
      <c r="F83" s="1">
        <v>0</v>
      </c>
      <c r="G83" s="2">
        <f t="shared" si="0"/>
        <v>4.5772400000000006</v>
      </c>
      <c r="H83" s="2">
        <f t="shared" si="1"/>
        <v>0.64000000000000079</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1678686.99</v>
      </c>
      <c r="D102" s="1">
        <f>'PR-RAS'!E106</f>
        <v>1578467.9</v>
      </c>
      <c r="E102" s="1">
        <v>0</v>
      </c>
      <c r="F102" s="1">
        <v>0</v>
      </c>
      <c r="G102" s="2">
        <f t="shared" si="0"/>
        <v>488397.90179000003</v>
      </c>
      <c r="H102" s="2">
        <f t="shared" si="1"/>
        <v>0.11000000010244548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1678686.99</v>
      </c>
      <c r="D108" s="1">
        <f>'PR-RAS'!E112</f>
        <v>1578467.9</v>
      </c>
      <c r="E108" s="1">
        <v>0</v>
      </c>
      <c r="F108" s="1">
        <v>0</v>
      </c>
      <c r="G108" s="2">
        <f t="shared" si="0"/>
        <v>517411.63853</v>
      </c>
      <c r="H108" s="2">
        <f t="shared" si="1"/>
        <v>0.11000000010244548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1678686.99</v>
      </c>
      <c r="D113" s="1">
        <f>'PR-RAS'!E117</f>
        <v>1578467.9</v>
      </c>
      <c r="E113" s="1">
        <v>0</v>
      </c>
      <c r="F113" s="1">
        <v>0</v>
      </c>
      <c r="G113" s="2">
        <f t="shared" si="0"/>
        <v>541589.75248000002</v>
      </c>
      <c r="H113" s="2">
        <f t="shared" si="1"/>
        <v>0.11000000010244548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204607.24</v>
      </c>
      <c r="D120" s="1">
        <f>'PR-RAS'!E124</f>
        <v>157558.31</v>
      </c>
      <c r="E120" s="1">
        <v>0</v>
      </c>
      <c r="F120" s="1">
        <v>0</v>
      </c>
      <c r="G120" s="2">
        <f t="shared" si="0"/>
        <v>61847.139339999994</v>
      </c>
      <c r="H120" s="2">
        <f t="shared" si="1"/>
        <v>0.54999999998835847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188527.59</v>
      </c>
      <c r="D121" s="1">
        <f>'PR-RAS'!E125</f>
        <v>152483.87</v>
      </c>
      <c r="E121" s="1">
        <v>0</v>
      </c>
      <c r="F121" s="1">
        <v>0</v>
      </c>
      <c r="G121" s="2">
        <f t="shared" si="0"/>
        <v>59219.439599999991</v>
      </c>
      <c r="H121" s="2">
        <f t="shared" si="1"/>
        <v>0.54000000000814907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20674.55</v>
      </c>
      <c r="D122" s="1">
        <f>'PR-RAS'!E126</f>
        <v>21497.05</v>
      </c>
      <c r="E122" s="1">
        <v>0</v>
      </c>
      <c r="F122" s="1">
        <v>0</v>
      </c>
      <c r="G122" s="2">
        <f t="shared" si="0"/>
        <v>7703.906649999999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167853.04</v>
      </c>
      <c r="D123" s="1">
        <f>'PR-RAS'!E127</f>
        <v>130986.82</v>
      </c>
      <c r="E123" s="1">
        <v>0</v>
      </c>
      <c r="F123" s="1">
        <v>0</v>
      </c>
      <c r="G123" s="2">
        <f t="shared" si="0"/>
        <v>52438.854960000004</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16079.65</v>
      </c>
      <c r="D124" s="1">
        <f>'PR-RAS'!E128</f>
        <v>5074.4399999999996</v>
      </c>
      <c r="E124" s="1">
        <v>0</v>
      </c>
      <c r="F124" s="1">
        <v>0</v>
      </c>
      <c r="G124" s="2">
        <f t="shared" si="0"/>
        <v>3226.1091899999997</v>
      </c>
      <c r="H124" s="2">
        <f t="shared" si="1"/>
        <v>0.78999999999996362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12097.97</v>
      </c>
      <c r="D125" s="1">
        <f>'PR-RAS'!E129</f>
        <v>5074.4399999999996</v>
      </c>
      <c r="E125" s="1">
        <v>0</v>
      </c>
      <c r="F125" s="1">
        <v>0</v>
      </c>
      <c r="G125" s="2">
        <f t="shared" si="0"/>
        <v>2758.6093999999998</v>
      </c>
      <c r="H125" s="2">
        <f t="shared" si="1"/>
        <v>0.47000000000025466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3981.68</v>
      </c>
      <c r="D126" s="1">
        <f>'PR-RAS'!E130</f>
        <v>0</v>
      </c>
      <c r="E126" s="1">
        <v>0</v>
      </c>
      <c r="F126" s="1">
        <v>0</v>
      </c>
      <c r="G126" s="2">
        <f t="shared" si="0"/>
        <v>497.71</v>
      </c>
      <c r="H126" s="2">
        <f t="shared" si="1"/>
        <v>0.32000000000016371</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6419715.9500000002</v>
      </c>
      <c r="D129" s="1">
        <f>'PR-RAS'!E133</f>
        <v>7158422.4000000004</v>
      </c>
      <c r="E129" s="1">
        <v>0</v>
      </c>
      <c r="F129" s="1">
        <v>0</v>
      </c>
      <c r="G129" s="2">
        <f t="shared" si="0"/>
        <v>2654279.7760000001</v>
      </c>
      <c r="H129" s="2">
        <f t="shared" si="1"/>
        <v>0.45000000018626451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6419715.9500000002</v>
      </c>
      <c r="D130" s="1">
        <f>'PR-RAS'!E134</f>
        <v>7158422.4000000004</v>
      </c>
      <c r="E130" s="1">
        <v>0</v>
      </c>
      <c r="F130" s="1">
        <v>0</v>
      </c>
      <c r="G130" s="2">
        <f t="shared" si="0"/>
        <v>2675016.3367500002</v>
      </c>
      <c r="H130" s="2">
        <f t="shared" si="1"/>
        <v>0.45000000018626451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6419715.9500000002</v>
      </c>
      <c r="D131" s="1">
        <f>'PR-RAS'!E135</f>
        <v>7158422.4000000004</v>
      </c>
      <c r="E131" s="1">
        <v>0</v>
      </c>
      <c r="F131" s="1">
        <v>0</v>
      </c>
      <c r="G131" s="2">
        <f t="shared" si="0"/>
        <v>2695752.8975</v>
      </c>
      <c r="H131" s="2">
        <f t="shared" si="1"/>
        <v>0.45000000018626451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5944.84</v>
      </c>
      <c r="D135" s="1">
        <f>'PR-RAS'!E139</f>
        <v>5458.23</v>
      </c>
      <c r="E135" s="1">
        <v>0</v>
      </c>
      <c r="F135" s="1">
        <v>0</v>
      </c>
      <c r="G135" s="2">
        <f t="shared" si="0"/>
        <v>2259.4142000000002</v>
      </c>
      <c r="H135" s="2">
        <f t="shared" si="1"/>
        <v>0.38999999999941792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5944.84</v>
      </c>
      <c r="D146" s="1">
        <f>'PR-RAS'!E150</f>
        <v>5458.23</v>
      </c>
      <c r="E146" s="1">
        <v>0</v>
      </c>
      <c r="F146" s="1">
        <v>0</v>
      </c>
      <c r="G146" s="2">
        <f t="shared" si="0"/>
        <v>2444.8884999999996</v>
      </c>
      <c r="H146" s="2">
        <f t="shared" si="1"/>
        <v>0.38999999999941792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8578832.0899999999</v>
      </c>
      <c r="D147" s="1">
        <f>'PR-RAS'!E151</f>
        <v>9348462.7200000007</v>
      </c>
      <c r="E147" s="1">
        <v>0</v>
      </c>
      <c r="F147" s="1">
        <v>0</v>
      </c>
      <c r="G147" s="2">
        <f t="shared" si="0"/>
        <v>3982260.59938</v>
      </c>
      <c r="H147" s="2">
        <f t="shared" si="1"/>
        <v>0.36999999918043613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6401063.1999999993</v>
      </c>
      <c r="D148" s="1">
        <f>'PR-RAS'!E152</f>
        <v>7140126.7000000002</v>
      </c>
      <c r="E148" s="1">
        <v>0</v>
      </c>
      <c r="F148" s="1">
        <v>0</v>
      </c>
      <c r="G148" s="2">
        <f t="shared" si="0"/>
        <v>3040153.5402000002</v>
      </c>
      <c r="H148" s="2">
        <f t="shared" si="1"/>
        <v>0.49999999906867743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5358948.29</v>
      </c>
      <c r="D149" s="1">
        <f>'PR-RAS'!E153</f>
        <v>5970367.6299999999</v>
      </c>
      <c r="E149" s="1">
        <v>0</v>
      </c>
      <c r="F149" s="1">
        <v>0</v>
      </c>
      <c r="G149" s="2">
        <f t="shared" si="0"/>
        <v>2560353.1653999998</v>
      </c>
      <c r="H149" s="2">
        <f t="shared" si="1"/>
        <v>0.66000000014901161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5358948.29</v>
      </c>
      <c r="D150" s="1">
        <f>'PR-RAS'!E154</f>
        <v>5970367.6299999999</v>
      </c>
      <c r="E150" s="1">
        <v>0</v>
      </c>
      <c r="F150" s="1">
        <v>0</v>
      </c>
      <c r="G150" s="2">
        <f t="shared" si="0"/>
        <v>2577652.84895</v>
      </c>
      <c r="H150" s="2">
        <f t="shared" si="1"/>
        <v>0.66000000014901161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163408.56</v>
      </c>
      <c r="D154" s="1">
        <f>'PR-RAS'!E158</f>
        <v>191335.29</v>
      </c>
      <c r="E154" s="1">
        <v>0</v>
      </c>
      <c r="F154" s="1">
        <v>0</v>
      </c>
      <c r="G154" s="2">
        <f t="shared" si="0"/>
        <v>83550.108420000004</v>
      </c>
      <c r="H154" s="2">
        <f t="shared" si="1"/>
        <v>0.73000000001047738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878706.35</v>
      </c>
      <c r="D155" s="1">
        <f>'PR-RAS'!E159</f>
        <v>978423.78</v>
      </c>
      <c r="E155" s="1">
        <v>0</v>
      </c>
      <c r="F155" s="1">
        <v>0</v>
      </c>
      <c r="G155" s="2">
        <f t="shared" si="0"/>
        <v>436675.30214000004</v>
      </c>
      <c r="H155" s="2">
        <f t="shared" si="1"/>
        <v>0.56999999994877726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878609.99</v>
      </c>
      <c r="D157" s="1">
        <f>'PR-RAS'!E161</f>
        <v>977221.86</v>
      </c>
      <c r="E157" s="1">
        <v>0</v>
      </c>
      <c r="F157" s="1">
        <v>0</v>
      </c>
      <c r="G157" s="2">
        <f t="shared" si="0"/>
        <v>441956.37875999999</v>
      </c>
      <c r="H157" s="2">
        <f t="shared" si="1"/>
        <v>0.15000000002328306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96.36</v>
      </c>
      <c r="D158" s="1">
        <f>'PR-RAS'!E162</f>
        <v>1201.92</v>
      </c>
      <c r="E158" s="1">
        <v>0</v>
      </c>
      <c r="F158" s="1">
        <v>0</v>
      </c>
      <c r="G158" s="2">
        <f t="shared" si="0"/>
        <v>392.53140000000002</v>
      </c>
      <c r="H158" s="2">
        <f t="shared" si="1"/>
        <v>0.43999999999992667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2138501.6799999997</v>
      </c>
      <c r="D159" s="1">
        <f>'PR-RAS'!E163</f>
        <v>2144594.69</v>
      </c>
      <c r="E159" s="1">
        <v>0</v>
      </c>
      <c r="F159" s="1">
        <v>0</v>
      </c>
      <c r="G159" s="2">
        <f t="shared" si="0"/>
        <v>1015575.18748</v>
      </c>
      <c r="H159" s="2">
        <f t="shared" si="1"/>
        <v>0.63000000035390258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284050.87</v>
      </c>
      <c r="D160" s="1">
        <f>'PR-RAS'!E164</f>
        <v>318513.31999999995</v>
      </c>
      <c r="E160" s="1">
        <v>0</v>
      </c>
      <c r="F160" s="1">
        <v>0</v>
      </c>
      <c r="G160" s="2">
        <f t="shared" si="0"/>
        <v>146451.32408999998</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57023.09</v>
      </c>
      <c r="D161" s="1">
        <f>'PR-RAS'!E165</f>
        <v>84677.51</v>
      </c>
      <c r="E161" s="1">
        <v>0</v>
      </c>
      <c r="F161" s="1">
        <v>0</v>
      </c>
      <c r="G161" s="2">
        <f t="shared" si="0"/>
        <v>36220.497599999995</v>
      </c>
      <c r="H161" s="2">
        <f t="shared" si="1"/>
        <v>0.58000000000174623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167325.67000000001</v>
      </c>
      <c r="D162" s="1">
        <f>'PR-RAS'!E166</f>
        <v>178061.81</v>
      </c>
      <c r="E162" s="1">
        <v>0</v>
      </c>
      <c r="F162" s="1">
        <v>0</v>
      </c>
      <c r="G162" s="2">
        <f t="shared" si="0"/>
        <v>84275.335690000007</v>
      </c>
      <c r="H162" s="2">
        <f t="shared" si="1"/>
        <v>0.51999999998952262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42820.04</v>
      </c>
      <c r="D163" s="1">
        <f>'PR-RAS'!E167</f>
        <v>36987.78</v>
      </c>
      <c r="E163" s="1">
        <v>0</v>
      </c>
      <c r="F163" s="1">
        <v>0</v>
      </c>
      <c r="G163" s="2">
        <f t="shared" si="0"/>
        <v>18920.887200000001</v>
      </c>
      <c r="H163" s="2">
        <f t="shared" si="1"/>
        <v>0.26000000000203727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16882.07</v>
      </c>
      <c r="D164" s="1">
        <f>'PR-RAS'!E168</f>
        <v>18786.22</v>
      </c>
      <c r="E164" s="1">
        <v>0</v>
      </c>
      <c r="F164" s="1">
        <v>0</v>
      </c>
      <c r="G164" s="2">
        <f t="shared" si="0"/>
        <v>8876.0851300000013</v>
      </c>
      <c r="H164" s="2">
        <f t="shared" si="1"/>
        <v>0.29000000000087311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308464.73</v>
      </c>
      <c r="D165" s="1">
        <f>'PR-RAS'!E169</f>
        <v>311426.43</v>
      </c>
      <c r="E165" s="1">
        <v>0</v>
      </c>
      <c r="F165" s="1">
        <v>0</v>
      </c>
      <c r="G165" s="2">
        <f t="shared" si="0"/>
        <v>152736.08476</v>
      </c>
      <c r="H165" s="2">
        <f t="shared" si="1"/>
        <v>0.70000000001164153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102844.12</v>
      </c>
      <c r="D166" s="1">
        <f>'PR-RAS'!E170</f>
        <v>96974.97</v>
      </c>
      <c r="E166" s="1">
        <v>0</v>
      </c>
      <c r="F166" s="1">
        <v>0</v>
      </c>
      <c r="G166" s="2">
        <f t="shared" si="0"/>
        <v>48971.019899999999</v>
      </c>
      <c r="H166" s="2">
        <f t="shared" si="1"/>
        <v>0.14999999999417923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39031.129999999997</v>
      </c>
      <c r="D167" s="1">
        <f>'PR-RAS'!E171</f>
        <v>42656.99</v>
      </c>
      <c r="E167" s="1">
        <v>0</v>
      </c>
      <c r="F167" s="1">
        <v>0</v>
      </c>
      <c r="G167" s="2">
        <f t="shared" si="0"/>
        <v>20641.288259999998</v>
      </c>
      <c r="H167" s="2">
        <f t="shared" si="1"/>
        <v>0.13999999999941792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151306.04999999999</v>
      </c>
      <c r="D168" s="1">
        <f>'PR-RAS'!E172</f>
        <v>153893.9</v>
      </c>
      <c r="E168" s="1">
        <v>0</v>
      </c>
      <c r="F168" s="1">
        <v>0</v>
      </c>
      <c r="G168" s="2">
        <f t="shared" si="0"/>
        <v>76668.672950000007</v>
      </c>
      <c r="H168" s="2">
        <f t="shared" si="1"/>
        <v>0.14999999999417923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9164.3799999999992</v>
      </c>
      <c r="D169" s="1">
        <f>'PR-RAS'!E173</f>
        <v>4047.64</v>
      </c>
      <c r="E169" s="1">
        <v>0</v>
      </c>
      <c r="F169" s="1">
        <v>0</v>
      </c>
      <c r="G169" s="2">
        <f t="shared" si="0"/>
        <v>2899.6228800000004</v>
      </c>
      <c r="H169" s="2">
        <f t="shared" si="1"/>
        <v>0.73999999999932697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4306.33</v>
      </c>
      <c r="D170" s="1">
        <f>'PR-RAS'!E174</f>
        <v>3631.05</v>
      </c>
      <c r="E170" s="1">
        <v>0</v>
      </c>
      <c r="F170" s="1">
        <v>0</v>
      </c>
      <c r="G170" s="2">
        <f t="shared" si="0"/>
        <v>1955.0646700000002</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1812.72</v>
      </c>
      <c r="D172" s="1">
        <f>'PR-RAS'!E176</f>
        <v>10221.879999999999</v>
      </c>
      <c r="E172" s="1">
        <v>0</v>
      </c>
      <c r="F172" s="1">
        <v>0</v>
      </c>
      <c r="G172" s="2">
        <f t="shared" si="0"/>
        <v>3805.8580800000004</v>
      </c>
      <c r="H172" s="2">
        <f t="shared" si="1"/>
        <v>0.40000000000077307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1465011.5399999998</v>
      </c>
      <c r="D173" s="1">
        <f>'PR-RAS'!E177</f>
        <v>1354468.2</v>
      </c>
      <c r="E173" s="1">
        <v>0</v>
      </c>
      <c r="F173" s="1">
        <v>0</v>
      </c>
      <c r="G173" s="2">
        <f t="shared" si="0"/>
        <v>717919.04567999986</v>
      </c>
      <c r="H173" s="2">
        <f t="shared" si="1"/>
        <v>0.66000000014901161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62982.26</v>
      </c>
      <c r="D174" s="1">
        <f>'PR-RAS'!E178</f>
        <v>71113.399999999994</v>
      </c>
      <c r="E174" s="1">
        <v>0</v>
      </c>
      <c r="F174" s="1">
        <v>0</v>
      </c>
      <c r="G174" s="2">
        <f t="shared" si="0"/>
        <v>35501.167379999999</v>
      </c>
      <c r="H174" s="2">
        <f t="shared" si="1"/>
        <v>0.6599999999962165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168984.24</v>
      </c>
      <c r="D175" s="1">
        <f>'PR-RAS'!E179</f>
        <v>28887.79</v>
      </c>
      <c r="E175" s="1">
        <v>0</v>
      </c>
      <c r="F175" s="1">
        <v>0</v>
      </c>
      <c r="G175" s="2">
        <f t="shared" si="0"/>
        <v>39456.208679999996</v>
      </c>
      <c r="H175" s="2">
        <f t="shared" si="1"/>
        <v>0.44999999998981366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37255.370000000003</v>
      </c>
      <c r="D176" s="1">
        <f>'PR-RAS'!E180</f>
        <v>27508.11</v>
      </c>
      <c r="E176" s="1">
        <v>0</v>
      </c>
      <c r="F176" s="1">
        <v>0</v>
      </c>
      <c r="G176" s="2">
        <f t="shared" si="0"/>
        <v>16147.528249999998</v>
      </c>
      <c r="H176" s="2">
        <f t="shared" si="1"/>
        <v>0.48000000000320142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24074.9</v>
      </c>
      <c r="D177" s="1">
        <f>'PR-RAS'!E181</f>
        <v>30051.79</v>
      </c>
      <c r="E177" s="1">
        <v>0</v>
      </c>
      <c r="F177" s="1">
        <v>0</v>
      </c>
      <c r="G177" s="2">
        <f t="shared" si="0"/>
        <v>14815.412480000001</v>
      </c>
      <c r="H177" s="2">
        <f t="shared" si="1"/>
        <v>0.30999999999767169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37945.33</v>
      </c>
      <c r="D178" s="1">
        <f>'PR-RAS'!E182</f>
        <v>157882.06</v>
      </c>
      <c r="E178" s="1">
        <v>0</v>
      </c>
      <c r="F178" s="1">
        <v>0</v>
      </c>
      <c r="G178" s="2">
        <f t="shared" si="0"/>
        <v>62606.572650000002</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14875.57</v>
      </c>
      <c r="D179" s="1">
        <f>'PR-RAS'!E183</f>
        <v>17651.95</v>
      </c>
      <c r="E179" s="1">
        <v>0</v>
      </c>
      <c r="F179" s="1">
        <v>0</v>
      </c>
      <c r="G179" s="2">
        <f t="shared" si="0"/>
        <v>8931.9456599999994</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1008229.5</v>
      </c>
      <c r="D180" s="1">
        <f>'PR-RAS'!E184</f>
        <v>865871.11</v>
      </c>
      <c r="E180" s="1">
        <v>0</v>
      </c>
      <c r="F180" s="1">
        <v>0</v>
      </c>
      <c r="G180" s="2">
        <f t="shared" si="0"/>
        <v>490454.93787999992</v>
      </c>
      <c r="H180" s="2">
        <f t="shared" si="1"/>
        <v>0.60999999998603016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34094.480000000003</v>
      </c>
      <c r="D181" s="1">
        <f>'PR-RAS'!E185</f>
        <v>36571.410000000003</v>
      </c>
      <c r="E181" s="1">
        <v>0</v>
      </c>
      <c r="F181" s="1">
        <v>0</v>
      </c>
      <c r="G181" s="2">
        <f t="shared" si="0"/>
        <v>19302.714000000004</v>
      </c>
      <c r="H181" s="2">
        <f t="shared" si="1"/>
        <v>0.89000000000669388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76569.89</v>
      </c>
      <c r="D182" s="1">
        <f>'PR-RAS'!E186</f>
        <v>118930.58</v>
      </c>
      <c r="E182" s="1">
        <v>0</v>
      </c>
      <c r="F182" s="1">
        <v>0</v>
      </c>
      <c r="G182" s="2">
        <f t="shared" si="0"/>
        <v>56912.020049999999</v>
      </c>
      <c r="H182" s="2">
        <f t="shared" si="1"/>
        <v>0.52999999999883585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21648</v>
      </c>
      <c r="D183" s="1">
        <f>'PR-RAS'!E187</f>
        <v>17144.61</v>
      </c>
      <c r="E183" s="1">
        <v>0</v>
      </c>
      <c r="F183" s="1">
        <v>0</v>
      </c>
      <c r="G183" s="2">
        <f t="shared" si="0"/>
        <v>10180.57404</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59326.539999999994</v>
      </c>
      <c r="D184" s="1">
        <f>'PR-RAS'!E188</f>
        <v>143042.13</v>
      </c>
      <c r="E184" s="1">
        <v>0</v>
      </c>
      <c r="F184" s="1">
        <v>0</v>
      </c>
      <c r="G184" s="2">
        <f t="shared" si="0"/>
        <v>63210.176399999997</v>
      </c>
      <c r="H184" s="2">
        <f t="shared" si="1"/>
        <v>0.59000000001105946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4387.47</v>
      </c>
      <c r="D186" s="1">
        <f>'PR-RAS'!E190</f>
        <v>4589.37</v>
      </c>
      <c r="E186" s="1">
        <v>0</v>
      </c>
      <c r="F186" s="1">
        <v>0</v>
      </c>
      <c r="G186" s="2">
        <f t="shared" si="0"/>
        <v>2509.7488499999999</v>
      </c>
      <c r="H186" s="2">
        <f t="shared" si="1"/>
        <v>0.84000000000014552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45312.19</v>
      </c>
      <c r="D187" s="1">
        <f>'PR-RAS'!E191</f>
        <v>42216.56</v>
      </c>
      <c r="E187" s="1">
        <v>0</v>
      </c>
      <c r="F187" s="1">
        <v>0</v>
      </c>
      <c r="G187" s="2">
        <f t="shared" si="0"/>
        <v>24132.627659999998</v>
      </c>
      <c r="H187" s="2">
        <f t="shared" si="1"/>
        <v>0.63000000000465661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1919.42</v>
      </c>
      <c r="D188" s="1">
        <f>'PR-RAS'!E192</f>
        <v>1791.95</v>
      </c>
      <c r="E188" s="1">
        <v>0</v>
      </c>
      <c r="F188" s="1">
        <v>0</v>
      </c>
      <c r="G188" s="2">
        <f t="shared" si="0"/>
        <v>1029.12084</v>
      </c>
      <c r="H188" s="2">
        <f t="shared" si="1"/>
        <v>0.47000000000002728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6916.99</v>
      </c>
      <c r="D189" s="1">
        <f>'PR-RAS'!E193</f>
        <v>8878.3700000000008</v>
      </c>
      <c r="E189" s="1">
        <v>0</v>
      </c>
      <c r="F189" s="1">
        <v>0</v>
      </c>
      <c r="G189" s="2">
        <f t="shared" si="0"/>
        <v>4638.6612400000004</v>
      </c>
      <c r="H189" s="2">
        <f t="shared" si="1"/>
        <v>0.38000000000101863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682.2</v>
      </c>
      <c r="D190" s="1">
        <f>'PR-RAS'!E194</f>
        <v>0</v>
      </c>
      <c r="E190" s="1">
        <v>0</v>
      </c>
      <c r="F190" s="1">
        <v>0</v>
      </c>
      <c r="G190" s="2">
        <f t="shared" si="0"/>
        <v>128.9358</v>
      </c>
      <c r="H190" s="2">
        <f t="shared" si="1"/>
        <v>0.20000000000004547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108.27</v>
      </c>
      <c r="D191" s="1">
        <f>'PR-RAS'!E195</f>
        <v>85565.88</v>
      </c>
      <c r="E191" s="1">
        <v>0</v>
      </c>
      <c r="F191" s="1">
        <v>0</v>
      </c>
      <c r="G191" s="2">
        <f t="shared" si="0"/>
        <v>32535.6057</v>
      </c>
      <c r="H191" s="2">
        <f t="shared" si="1"/>
        <v>0.38999999999533941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10440.219999999999</v>
      </c>
      <c r="D192" s="1">
        <f>'PR-RAS'!E196</f>
        <v>37191.57</v>
      </c>
      <c r="E192" s="1">
        <v>0</v>
      </c>
      <c r="F192" s="1">
        <v>0</v>
      </c>
      <c r="G192" s="2">
        <f t="shared" si="0"/>
        <v>16201.261760000001</v>
      </c>
      <c r="H192" s="2">
        <f t="shared" si="1"/>
        <v>0.6499999999996362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10440.219999999999</v>
      </c>
      <c r="D206" s="1">
        <f>'PR-RAS'!E210</f>
        <v>37191.57</v>
      </c>
      <c r="E206" s="1">
        <v>0</v>
      </c>
      <c r="F206" s="1">
        <v>0</v>
      </c>
      <c r="G206" s="2">
        <f t="shared" si="0"/>
        <v>17388.788799999998</v>
      </c>
      <c r="H206" s="2">
        <f t="shared" si="1"/>
        <v>0.6499999999996362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7307.13</v>
      </c>
      <c r="D207" s="1">
        <f>'PR-RAS'!E211</f>
        <v>7558.97</v>
      </c>
      <c r="E207" s="1">
        <v>0</v>
      </c>
      <c r="F207" s="1">
        <v>0</v>
      </c>
      <c r="G207" s="2">
        <f t="shared" si="0"/>
        <v>4619.5644199999997</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100.35</v>
      </c>
      <c r="D208" s="1">
        <f>'PR-RAS'!E212</f>
        <v>0</v>
      </c>
      <c r="E208" s="1">
        <v>0</v>
      </c>
      <c r="F208" s="1">
        <v>0</v>
      </c>
      <c r="G208" s="2">
        <f t="shared" si="0"/>
        <v>20.772449999999999</v>
      </c>
      <c r="H208" s="2">
        <f t="shared" si="1"/>
        <v>0.34999999999999432</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2619.0300000000002</v>
      </c>
      <c r="D209" s="1">
        <f>'PR-RAS'!E213</f>
        <v>28748.92</v>
      </c>
      <c r="E209" s="1">
        <v>0</v>
      </c>
      <c r="F209" s="1">
        <v>0</v>
      </c>
      <c r="G209" s="2">
        <f t="shared" si="0"/>
        <v>12504.308959999998</v>
      </c>
      <c r="H209" s="2">
        <f t="shared" si="1"/>
        <v>0.11000000000194632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413.71</v>
      </c>
      <c r="D210" s="1">
        <f>'PR-RAS'!E214</f>
        <v>883.68</v>
      </c>
      <c r="E210" s="1">
        <v>0</v>
      </c>
      <c r="F210" s="1">
        <v>0</v>
      </c>
      <c r="G210" s="2">
        <f t="shared" si="0"/>
        <v>455.84362999999991</v>
      </c>
      <c r="H210" s="2">
        <f t="shared" si="1"/>
        <v>0.61000000000007049</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12017.230000000001</v>
      </c>
      <c r="D220" s="1">
        <f>'PR-RAS'!E224</f>
        <v>13047.1</v>
      </c>
      <c r="E220" s="1">
        <v>0</v>
      </c>
      <c r="F220" s="1">
        <v>0</v>
      </c>
      <c r="G220" s="2">
        <f t="shared" si="0"/>
        <v>8346.4031699999996</v>
      </c>
      <c r="H220" s="2">
        <f t="shared" si="1"/>
        <v>0.33000000000174623</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12017.230000000001</v>
      </c>
      <c r="D243" s="1">
        <f>'PR-RAS'!E247</f>
        <v>13047.1</v>
      </c>
      <c r="E243" s="1">
        <v>0</v>
      </c>
      <c r="F243" s="1">
        <v>0</v>
      </c>
      <c r="G243" s="2">
        <f t="shared" si="0"/>
        <v>9222.9660600000007</v>
      </c>
      <c r="H243" s="2">
        <f t="shared" si="1"/>
        <v>0.33000000000174623</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11802.45</v>
      </c>
      <c r="D244" s="1">
        <f>'PR-RAS'!E248</f>
        <v>13047.1</v>
      </c>
      <c r="E244" s="1">
        <v>0</v>
      </c>
      <c r="F244" s="1">
        <v>0</v>
      </c>
      <c r="G244" s="2">
        <f t="shared" si="0"/>
        <v>9208.8859499999999</v>
      </c>
      <c r="H244" s="2">
        <f t="shared" si="1"/>
        <v>0.55000000000109139</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214.78</v>
      </c>
      <c r="D245" s="1">
        <f>'PR-RAS'!E249</f>
        <v>0</v>
      </c>
      <c r="E245" s="1">
        <v>0</v>
      </c>
      <c r="F245" s="1">
        <v>0</v>
      </c>
      <c r="G245" s="2">
        <f t="shared" si="0"/>
        <v>52.406320000000001</v>
      </c>
      <c r="H245" s="2">
        <f t="shared" si="1"/>
        <v>0.21999999999999886</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8221.85</v>
      </c>
      <c r="D248" s="1">
        <f>'PR-RAS'!E252</f>
        <v>5879.23</v>
      </c>
      <c r="E248" s="1">
        <v>0</v>
      </c>
      <c r="F248" s="1">
        <v>0</v>
      </c>
      <c r="G248" s="2">
        <f t="shared" si="0"/>
        <v>4935.1365699999997</v>
      </c>
      <c r="H248" s="2">
        <f t="shared" si="1"/>
        <v>0.37999999999919964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8221.85</v>
      </c>
      <c r="D255" s="1">
        <f>'PR-RAS'!E259</f>
        <v>5879.23</v>
      </c>
      <c r="E255" s="1">
        <v>0</v>
      </c>
      <c r="F255" s="1">
        <v>0</v>
      </c>
      <c r="G255" s="2">
        <f t="shared" si="0"/>
        <v>5074.9987399999991</v>
      </c>
      <c r="H255" s="2">
        <f t="shared" si="1"/>
        <v>0.37999999999919964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8221.85</v>
      </c>
      <c r="D256" s="1">
        <f>'PR-RAS'!E260</f>
        <v>5879.23</v>
      </c>
      <c r="E256" s="1">
        <v>0</v>
      </c>
      <c r="F256" s="1">
        <v>0</v>
      </c>
      <c r="G256" s="2">
        <f t="shared" si="0"/>
        <v>5094.9790499999999</v>
      </c>
      <c r="H256" s="2">
        <f t="shared" si="1"/>
        <v>0.37999999999919964</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8587.91</v>
      </c>
      <c r="D259" s="1">
        <f>'PR-RAS'!E263</f>
        <v>7623.43</v>
      </c>
      <c r="E259" s="1">
        <v>0</v>
      </c>
      <c r="F259" s="1">
        <v>0</v>
      </c>
      <c r="G259" s="2">
        <f t="shared" si="0"/>
        <v>6149.3706600000005</v>
      </c>
      <c r="H259" s="2">
        <f t="shared" si="1"/>
        <v>0.52000000000043656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8587.91</v>
      </c>
      <c r="D260" s="1">
        <f>'PR-RAS'!E264</f>
        <v>7623.43</v>
      </c>
      <c r="E260" s="1">
        <v>0</v>
      </c>
      <c r="F260" s="1">
        <v>0</v>
      </c>
      <c r="G260" s="2">
        <f t="shared" si="0"/>
        <v>6173.20543</v>
      </c>
      <c r="H260" s="2">
        <f t="shared" si="1"/>
        <v>0.52000000000043656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8587.91</v>
      </c>
      <c r="D261" s="1">
        <f>'PR-RAS'!E265</f>
        <v>7623.43</v>
      </c>
      <c r="E261" s="1">
        <v>0</v>
      </c>
      <c r="F261" s="1">
        <v>0</v>
      </c>
      <c r="G261" s="2">
        <f t="shared" si="0"/>
        <v>6197.0402000000004</v>
      </c>
      <c r="H261" s="2">
        <f t="shared" si="1"/>
        <v>0.52000000000043656</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8578832.0899999999</v>
      </c>
      <c r="D285" s="1">
        <f>'PR-RAS'!E289</f>
        <v>9348462.7200000007</v>
      </c>
      <c r="E285" s="1">
        <v>0</v>
      </c>
      <c r="F285" s="1">
        <v>0</v>
      </c>
      <c r="G285" s="2">
        <f t="shared" si="8"/>
        <v>7746315.1385199996</v>
      </c>
      <c r="H285" s="2">
        <f t="shared" si="9"/>
        <v>0.36999999918043613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846150.1400000006</v>
      </c>
      <c r="D286" s="1">
        <f>'PR-RAS'!E290</f>
        <v>6526132.6699999999</v>
      </c>
      <c r="E286" s="1">
        <v>0</v>
      </c>
      <c r="F286" s="1">
        <v>0</v>
      </c>
      <c r="G286" s="2">
        <f t="shared" si="8"/>
        <v>3961048.4117999999</v>
      </c>
      <c r="H286" s="2">
        <f t="shared" si="9"/>
        <v>0.47000000067055225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778721.83</v>
      </c>
      <c r="D288" s="1">
        <f>'PR-RAS'!E292</f>
        <v>601764.29</v>
      </c>
      <c r="E288" s="1">
        <v>0</v>
      </c>
      <c r="F288" s="1">
        <v>0</v>
      </c>
      <c r="G288" s="2">
        <f t="shared" si="8"/>
        <v>568905.86766999995</v>
      </c>
      <c r="H288" s="2">
        <f t="shared" si="9"/>
        <v>0.46000000007916242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1028387.62</v>
      </c>
      <c r="D290" s="1">
        <f>'PR-RAS'!E294</f>
        <v>1155358.95</v>
      </c>
      <c r="E290" s="1">
        <v>0</v>
      </c>
      <c r="F290" s="1">
        <v>0</v>
      </c>
      <c r="G290" s="2">
        <f t="shared" si="8"/>
        <v>965001.49527999992</v>
      </c>
      <c r="H290" s="2">
        <f t="shared" si="9"/>
        <v>0.43000000005122274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1016212.38</v>
      </c>
      <c r="D291" s="1">
        <f>'PR-RAS'!E295</f>
        <v>1012275.59</v>
      </c>
      <c r="E291" s="1">
        <v>0</v>
      </c>
      <c r="F291" s="1">
        <v>0</v>
      </c>
      <c r="G291" s="2">
        <f t="shared" si="8"/>
        <v>881821.43239999993</v>
      </c>
      <c r="H291" s="2">
        <f t="shared" si="9"/>
        <v>0.7900000000372529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515.14</v>
      </c>
      <c r="E293" s="1">
        <v>0</v>
      </c>
      <c r="F293" s="1">
        <v>0</v>
      </c>
      <c r="G293" s="2">
        <f t="shared" si="8"/>
        <v>300.84175999999997</v>
      </c>
      <c r="H293" s="2">
        <f t="shared" si="9"/>
        <v>0.13999999999998636</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515.14</v>
      </c>
      <c r="E306" s="1">
        <v>0</v>
      </c>
      <c r="F306" s="1">
        <v>0</v>
      </c>
      <c r="G306" s="2">
        <f t="shared" si="8"/>
        <v>314.23539999999997</v>
      </c>
      <c r="H306" s="2">
        <f t="shared" si="9"/>
        <v>0.13999999999998636</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515.14</v>
      </c>
      <c r="E312" s="1">
        <v>0</v>
      </c>
      <c r="F312" s="1">
        <v>0</v>
      </c>
      <c r="G312" s="2">
        <f t="shared" si="8"/>
        <v>320.41708</v>
      </c>
      <c r="H312" s="2">
        <f t="shared" si="9"/>
        <v>0.13999999999998636</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515.14</v>
      </c>
      <c r="E314" s="1">
        <v>0</v>
      </c>
      <c r="F314" s="1">
        <v>0</v>
      </c>
      <c r="G314" s="2">
        <f t="shared" si="8"/>
        <v>322.47764000000001</v>
      </c>
      <c r="H314" s="2">
        <f t="shared" si="9"/>
        <v>0.13999999999998636</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66962.600000000006</v>
      </c>
      <c r="D345" s="1">
        <f>'PR-RAS'!E350</f>
        <v>10181630.810000002</v>
      </c>
      <c r="E345" s="1">
        <v>0</v>
      </c>
      <c r="F345" s="1">
        <v>0</v>
      </c>
      <c r="G345" s="2">
        <f t="shared" si="8"/>
        <v>7027997.1316800015</v>
      </c>
      <c r="H345" s="2">
        <f t="shared" si="9"/>
        <v>0.58999999760999344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66962.600000000006</v>
      </c>
      <c r="D358" s="1">
        <f>'PR-RAS'!E363</f>
        <v>10181630.810000002</v>
      </c>
      <c r="E358" s="1">
        <v>0</v>
      </c>
      <c r="F358" s="1">
        <v>0</v>
      </c>
      <c r="G358" s="2">
        <f t="shared" si="8"/>
        <v>7293590.0465400023</v>
      </c>
      <c r="H358" s="2">
        <f t="shared" si="9"/>
        <v>0.58999999760999344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9245999.7100000009</v>
      </c>
      <c r="E359" s="1">
        <v>0</v>
      </c>
      <c r="F359" s="1">
        <v>0</v>
      </c>
      <c r="G359" s="2">
        <f t="shared" si="8"/>
        <v>6620135.7923600003</v>
      </c>
      <c r="H359" s="2">
        <f t="shared" si="9"/>
        <v>0.28999999910593033</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9245999.7100000009</v>
      </c>
      <c r="E361" s="1">
        <v>0</v>
      </c>
      <c r="F361" s="1">
        <v>0</v>
      </c>
      <c r="G361" s="2">
        <f t="shared" si="8"/>
        <v>6657119.7912000008</v>
      </c>
      <c r="H361" s="2">
        <f t="shared" si="9"/>
        <v>0.28999999910593033</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44618.76</v>
      </c>
      <c r="D364" s="1">
        <f>'PR-RAS'!E369</f>
        <v>854366.46000000008</v>
      </c>
      <c r="E364" s="1">
        <v>0</v>
      </c>
      <c r="F364" s="1">
        <v>0</v>
      </c>
      <c r="G364" s="2">
        <f t="shared" si="8"/>
        <v>636466.65984000009</v>
      </c>
      <c r="H364" s="2">
        <f t="shared" si="9"/>
        <v>0.70000000007712515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33053.410000000003</v>
      </c>
      <c r="D365" s="1">
        <f>'PR-RAS'!E370</f>
        <v>737096.43</v>
      </c>
      <c r="E365" s="1">
        <v>0</v>
      </c>
      <c r="F365" s="1">
        <v>0</v>
      </c>
      <c r="G365" s="2">
        <f t="shared" si="8"/>
        <v>548637.64228000003</v>
      </c>
      <c r="H365" s="2">
        <f t="shared" si="9"/>
        <v>0.8400000000547152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1279.17</v>
      </c>
      <c r="D366" s="1">
        <f>'PR-RAS'!E371</f>
        <v>5544.57</v>
      </c>
      <c r="E366" s="1">
        <v>0</v>
      </c>
      <c r="F366" s="1">
        <v>0</v>
      </c>
      <c r="G366" s="2">
        <f t="shared" si="8"/>
        <v>4514.4331499999998</v>
      </c>
      <c r="H366" s="2">
        <f t="shared" si="9"/>
        <v>0.6000000000003638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1640.32</v>
      </c>
      <c r="D367" s="1">
        <f>'PR-RAS'!E372</f>
        <v>842.75</v>
      </c>
      <c r="E367" s="1">
        <v>0</v>
      </c>
      <c r="F367" s="1">
        <v>0</v>
      </c>
      <c r="G367" s="2">
        <f t="shared" si="8"/>
        <v>1217.2501199999999</v>
      </c>
      <c r="H367" s="2">
        <f t="shared" si="9"/>
        <v>0.56999999999993634</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3202.5</v>
      </c>
      <c r="E368" s="1">
        <v>0</v>
      </c>
      <c r="F368" s="1">
        <v>0</v>
      </c>
      <c r="G368" s="2">
        <f t="shared" si="8"/>
        <v>2350.6349999999998</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4538.75</v>
      </c>
      <c r="D370" s="1">
        <f>'PR-RAS'!E375</f>
        <v>65254.66</v>
      </c>
      <c r="E370" s="1">
        <v>0</v>
      </c>
      <c r="F370" s="1">
        <v>0</v>
      </c>
      <c r="G370" s="2">
        <f t="shared" si="8"/>
        <v>49832.737830000005</v>
      </c>
      <c r="H370" s="2">
        <f t="shared" si="9"/>
        <v>0.58999999999650754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4107.1099999999997</v>
      </c>
      <c r="D371" s="1">
        <f>'PR-RAS'!E376</f>
        <v>42425.55</v>
      </c>
      <c r="E371" s="1">
        <v>0</v>
      </c>
      <c r="F371" s="1">
        <v>0</v>
      </c>
      <c r="G371" s="2">
        <f t="shared" si="8"/>
        <v>32914.537700000001</v>
      </c>
      <c r="H371" s="2">
        <f t="shared" si="9"/>
        <v>0.5599999999967622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21980</v>
      </c>
      <c r="E373" s="1">
        <v>0</v>
      </c>
      <c r="F373" s="1">
        <v>0</v>
      </c>
      <c r="G373" s="2">
        <f t="shared" si="8"/>
        <v>16353.119999999999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21980</v>
      </c>
      <c r="E374" s="1">
        <v>0</v>
      </c>
      <c r="F374" s="1">
        <v>0</v>
      </c>
      <c r="G374" s="2">
        <f t="shared" si="8"/>
        <v>16397.079999999998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6417.1</v>
      </c>
      <c r="D378" s="1">
        <f>'PR-RAS'!E383</f>
        <v>59284.639999999999</v>
      </c>
      <c r="E378" s="1">
        <v>0</v>
      </c>
      <c r="F378" s="1">
        <v>0</v>
      </c>
      <c r="G378" s="2">
        <f t="shared" si="8"/>
        <v>47119.865259999999</v>
      </c>
      <c r="H378" s="2">
        <f t="shared" si="9"/>
        <v>0.46000000000094587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6417.1</v>
      </c>
      <c r="D379" s="1">
        <f>'PR-RAS'!E384</f>
        <v>59284.639999999999</v>
      </c>
      <c r="E379" s="1">
        <v>0</v>
      </c>
      <c r="F379" s="1">
        <v>0</v>
      </c>
      <c r="G379" s="2">
        <f t="shared" si="8"/>
        <v>47244.851640000001</v>
      </c>
      <c r="H379" s="2">
        <f t="shared" si="9"/>
        <v>0.46000000000094587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15926.74</v>
      </c>
      <c r="D386" s="1">
        <f>'PR-RAS'!E391</f>
        <v>0</v>
      </c>
      <c r="E386" s="1">
        <v>0</v>
      </c>
      <c r="F386" s="1">
        <v>0</v>
      </c>
      <c r="G386" s="2">
        <f t="shared" si="8"/>
        <v>6131.7948999999999</v>
      </c>
      <c r="H386" s="2">
        <f t="shared" si="9"/>
        <v>0.26000000000021828</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15926.74</v>
      </c>
      <c r="D388" s="1">
        <f>'PR-RAS'!E393</f>
        <v>0</v>
      </c>
      <c r="E388" s="1">
        <v>0</v>
      </c>
      <c r="F388" s="1">
        <v>0</v>
      </c>
      <c r="G388" s="2">
        <f t="shared" si="8"/>
        <v>6163.6483799999996</v>
      </c>
      <c r="H388" s="2">
        <f t="shared" si="9"/>
        <v>0.26000000000021828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66962.600000000006</v>
      </c>
      <c r="D403" s="1">
        <f>'PR-RAS'!E408</f>
        <v>10181115.670000002</v>
      </c>
      <c r="E403" s="1">
        <v>0</v>
      </c>
      <c r="F403" s="1">
        <v>0</v>
      </c>
      <c r="G403" s="2">
        <f t="shared" si="8"/>
        <v>8212535.9638800025</v>
      </c>
      <c r="H403" s="2">
        <f t="shared" si="9"/>
        <v>0.72999999820603989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73519.759999999995</v>
      </c>
      <c r="D404" s="1">
        <f>'PR-RAS'!E409</f>
        <v>688646.56</v>
      </c>
      <c r="E404" s="1">
        <v>0</v>
      </c>
      <c r="F404" s="1">
        <v>0</v>
      </c>
      <c r="G404" s="2">
        <f t="shared" si="8"/>
        <v>584677.59064000007</v>
      </c>
      <c r="H404" s="2">
        <f t="shared" si="9"/>
        <v>0.67999999994935934</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9424982.2300000004</v>
      </c>
      <c r="D407" s="1">
        <f>'PR-RAS'!E412</f>
        <v>15875110.530000001</v>
      </c>
      <c r="E407" s="1">
        <v>0</v>
      </c>
      <c r="F407" s="1">
        <v>0</v>
      </c>
      <c r="G407" s="2">
        <f t="shared" si="8"/>
        <v>16717132.535740003</v>
      </c>
      <c r="H407" s="2">
        <f t="shared" si="9"/>
        <v>0.69999999925494194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8645794.6899999995</v>
      </c>
      <c r="D408" s="1">
        <f>'PR-RAS'!E413</f>
        <v>19530093.530000001</v>
      </c>
      <c r="E408" s="1">
        <v>0</v>
      </c>
      <c r="F408" s="1">
        <v>0</v>
      </c>
      <c r="G408" s="2">
        <f t="shared" si="8"/>
        <v>19416334.572249997</v>
      </c>
      <c r="H408" s="2">
        <f t="shared" si="9"/>
        <v>0.77999999932944775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779187.54000000097</v>
      </c>
      <c r="D409" s="1">
        <f>'PR-RAS'!E414</f>
        <v>0</v>
      </c>
      <c r="E409" s="1">
        <v>0</v>
      </c>
      <c r="F409" s="1">
        <v>0</v>
      </c>
      <c r="G409" s="2">
        <f t="shared" si="8"/>
        <v>317908.5163200004</v>
      </c>
      <c r="H409" s="2">
        <f t="shared" si="9"/>
        <v>0.45999999903142452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3654983</v>
      </c>
      <c r="E410" s="1">
        <v>0</v>
      </c>
      <c r="F410" s="1">
        <v>0</v>
      </c>
      <c r="G410" s="2">
        <f t="shared" si="8"/>
        <v>2989776.094</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852241.59</v>
      </c>
      <c r="D411" s="1">
        <f>'PR-RAS'!E416</f>
        <v>1290410.8500000001</v>
      </c>
      <c r="E411" s="1">
        <v>0</v>
      </c>
      <c r="F411" s="1">
        <v>0</v>
      </c>
      <c r="G411" s="2">
        <f t="shared" si="8"/>
        <v>1407555.9489</v>
      </c>
      <c r="H411" s="2">
        <f t="shared" si="9"/>
        <v>0.55999999993946403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1028387.62</v>
      </c>
      <c r="D413" s="1">
        <f>'PR-RAS'!E418</f>
        <v>1155358.95</v>
      </c>
      <c r="E413" s="1">
        <v>0</v>
      </c>
      <c r="F413" s="1">
        <v>0</v>
      </c>
      <c r="G413" s="2">
        <f t="shared" si="8"/>
        <v>1375711.4742399999</v>
      </c>
      <c r="H413" s="2">
        <f t="shared" si="9"/>
        <v>0.43000000005122274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9424982.2300000004</v>
      </c>
      <c r="D633" s="1">
        <f>'PR-RAS'!E639</f>
        <v>15875110.530000001</v>
      </c>
      <c r="E633" s="1">
        <v>0</v>
      </c>
      <c r="F633" s="1">
        <v>0</v>
      </c>
      <c r="G633" s="2">
        <f t="shared" si="10"/>
        <v>26022728.479280006</v>
      </c>
      <c r="H633" s="2">
        <f t="shared" si="11"/>
        <v>0.69999999925494194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8645794.6899999995</v>
      </c>
      <c r="D634" s="1">
        <f>'PR-RAS'!E640</f>
        <v>19530093.530000001</v>
      </c>
      <c r="E634" s="1">
        <v>0</v>
      </c>
      <c r="F634" s="1">
        <v>0</v>
      </c>
      <c r="G634" s="2">
        <f t="shared" si="10"/>
        <v>30197886.447750002</v>
      </c>
      <c r="H634" s="2">
        <f t="shared" si="11"/>
        <v>0.77999999932944775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779187.54000000097</v>
      </c>
      <c r="D635" s="1">
        <f>'PR-RAS'!E641</f>
        <v>0</v>
      </c>
      <c r="E635" s="1">
        <v>0</v>
      </c>
      <c r="F635" s="1">
        <v>0</v>
      </c>
      <c r="G635" s="2">
        <f t="shared" si="10"/>
        <v>494004.90036000061</v>
      </c>
      <c r="H635" s="2">
        <f t="shared" si="11"/>
        <v>0.45999999903142452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3654983</v>
      </c>
      <c r="E636" s="1">
        <v>0</v>
      </c>
      <c r="F636" s="1">
        <v>0</v>
      </c>
      <c r="G636" s="2">
        <f t="shared" si="10"/>
        <v>4641828.41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852241.59</v>
      </c>
      <c r="D637" s="1">
        <f>'PR-RAS'!E643</f>
        <v>1290410.8500000001</v>
      </c>
      <c r="E637" s="1">
        <v>0</v>
      </c>
      <c r="F637" s="1">
        <v>0</v>
      </c>
      <c r="G637" s="2">
        <f t="shared" si="10"/>
        <v>2183428.25244</v>
      </c>
      <c r="H637" s="2">
        <f t="shared" si="11"/>
        <v>0.55999999993946403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1631429.1300000008</v>
      </c>
      <c r="D639" s="1">
        <f>'PR-RAS'!E645</f>
        <v>0</v>
      </c>
      <c r="E639" s="1">
        <v>0</v>
      </c>
      <c r="F639" s="1">
        <v>0</v>
      </c>
      <c r="G639" s="2">
        <f t="shared" si="10"/>
        <v>1040851.7849400005</v>
      </c>
      <c r="H639" s="2">
        <f t="shared" si="11"/>
        <v>0.13000000081956387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2364572.15</v>
      </c>
      <c r="E640" s="1">
        <v>0</v>
      </c>
      <c r="F640" s="1">
        <v>0</v>
      </c>
      <c r="G640" s="2">
        <f t="shared" si="10"/>
        <v>3021923.2077000001</v>
      </c>
      <c r="H640" s="2">
        <f t="shared" si="11"/>
        <v>0.14999999990686774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484566.55</v>
      </c>
      <c r="D641" s="1">
        <f>'PR-RAS'!E647</f>
        <v>536575.94999999995</v>
      </c>
      <c r="E641" s="1">
        <v>0</v>
      </c>
      <c r="F641" s="1">
        <v>0</v>
      </c>
      <c r="G641" s="2">
        <f t="shared" si="10"/>
        <v>996939.80799999996</v>
      </c>
      <c r="H641" s="2">
        <f t="shared" si="11"/>
        <v>0.50000000005820766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1190565.32</v>
      </c>
      <c r="D642" s="1">
        <f>'PR-RAS'!E649</f>
        <v>1965005.42</v>
      </c>
      <c r="E642" s="1">
        <v>0</v>
      </c>
      <c r="F642" s="1">
        <v>0</v>
      </c>
      <c r="G642" s="2">
        <f t="shared" si="10"/>
        <v>3282289.31856</v>
      </c>
      <c r="H642" s="2">
        <f t="shared" si="11"/>
        <v>0.73999999999068677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4180985.75</v>
      </c>
      <c r="D643" s="1">
        <f>'PR-RAS'!E650</f>
        <v>12034275.609999999</v>
      </c>
      <c r="E643" s="1">
        <v>0</v>
      </c>
      <c r="F643" s="1">
        <v>0</v>
      </c>
      <c r="G643" s="2">
        <f t="shared" si="10"/>
        <v>18136202.73474</v>
      </c>
      <c r="H643" s="2">
        <f t="shared" si="11"/>
        <v>0.64000000059604645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3406545.64</v>
      </c>
      <c r="D644" s="1">
        <f>'PR-RAS'!E651</f>
        <v>11024828.550000001</v>
      </c>
      <c r="E644" s="1">
        <v>0</v>
      </c>
      <c r="F644" s="1">
        <v>0</v>
      </c>
      <c r="G644" s="2">
        <f t="shared" si="10"/>
        <v>16368338.361820001</v>
      </c>
      <c r="H644" s="2">
        <f t="shared" si="11"/>
        <v>0.80999999912455678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1965005.4300000002</v>
      </c>
      <c r="D645" s="1">
        <f>'PR-RAS'!E652</f>
        <v>2974452.4799999986</v>
      </c>
      <c r="E645" s="1">
        <v>0</v>
      </c>
      <c r="F645" s="1">
        <v>0</v>
      </c>
      <c r="G645" s="2">
        <f t="shared" si="10"/>
        <v>5096558.2911599977</v>
      </c>
      <c r="H645" s="2">
        <f t="shared" si="11"/>
        <v>0.90999999875202775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200</v>
      </c>
      <c r="D647" s="1">
        <f>'PR-RAS'!E654</f>
        <v>165</v>
      </c>
      <c r="E647" s="1">
        <v>0</v>
      </c>
      <c r="F647" s="1">
        <v>0</v>
      </c>
      <c r="G647" s="2">
        <f t="shared" si="10"/>
        <v>342.38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201</v>
      </c>
      <c r="D649" s="1">
        <f>'PR-RAS'!E656</f>
        <v>165</v>
      </c>
      <c r="E649" s="1">
        <v>0</v>
      </c>
      <c r="F649" s="1">
        <v>0</v>
      </c>
      <c r="G649" s="2">
        <f t="shared" si="10"/>
        <v>344.08800000000002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265.45</v>
      </c>
      <c r="D654" s="1">
        <f>'PR-RAS'!E661</f>
        <v>0</v>
      </c>
      <c r="E654" s="1">
        <v>0</v>
      </c>
      <c r="F654" s="1">
        <v>0</v>
      </c>
      <c r="G654" s="2">
        <f t="shared" si="10"/>
        <v>173.33885000000001</v>
      </c>
      <c r="H654" s="2">
        <f t="shared" si="11"/>
        <v>0.44999999999998863</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26397.5</v>
      </c>
      <c r="E656" s="1">
        <v>0</v>
      </c>
      <c r="F656" s="1">
        <v>0</v>
      </c>
      <c r="G656" s="2">
        <f t="shared" si="10"/>
        <v>34580.724999999999</v>
      </c>
      <c r="H656" s="2">
        <f t="shared" si="11"/>
        <v>0.5</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1678686.99</v>
      </c>
      <c r="D703" s="1">
        <f>'PR-RAS'!E710</f>
        <v>1578467.9</v>
      </c>
      <c r="E703" s="1">
        <v>0</v>
      </c>
      <c r="F703" s="1">
        <v>0</v>
      </c>
      <c r="G703" s="2">
        <f t="shared" si="10"/>
        <v>3394607.1985799996</v>
      </c>
      <c r="H703" s="2">
        <f t="shared" si="11"/>
        <v>0.11000000010244548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16351.69</v>
      </c>
      <c r="D709" s="1">
        <f>'PR-RAS'!E716</f>
        <v>6649.33</v>
      </c>
      <c r="E709" s="1">
        <v>0</v>
      </c>
      <c r="F709" s="1">
        <v>0</v>
      </c>
      <c r="G709" s="2">
        <f t="shared" si="10"/>
        <v>20992.447799999998</v>
      </c>
      <c r="H709" s="2">
        <f t="shared" si="11"/>
        <v>0.63999999999941792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3830.56</v>
      </c>
      <c r="D710" s="1">
        <f>'PR-RAS'!E717</f>
        <v>4804.96</v>
      </c>
      <c r="E710" s="1">
        <v>0</v>
      </c>
      <c r="F710" s="1">
        <v>0</v>
      </c>
      <c r="G710" s="2">
        <f t="shared" si="10"/>
        <v>9529.3003199999985</v>
      </c>
      <c r="H710" s="2">
        <f t="shared" si="11"/>
        <v>0.48000000000001819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167325.67000000001</v>
      </c>
      <c r="D711" s="1">
        <f>'PR-RAS'!E718</f>
        <v>178061.81</v>
      </c>
      <c r="E711" s="1">
        <v>0</v>
      </c>
      <c r="F711" s="1">
        <v>0</v>
      </c>
      <c r="G711" s="2">
        <f t="shared" si="10"/>
        <v>371648.99589999998</v>
      </c>
      <c r="H711" s="2">
        <f t="shared" si="11"/>
        <v>0.51999999998952262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14875.57</v>
      </c>
      <c r="D713" s="1">
        <f>'PR-RAS'!E720</f>
        <v>17651.95</v>
      </c>
      <c r="E713" s="1">
        <v>0</v>
      </c>
      <c r="F713" s="1">
        <v>0</v>
      </c>
      <c r="G713" s="2">
        <f t="shared" si="10"/>
        <v>35727.782639999998</v>
      </c>
      <c r="H713" s="2">
        <f t="shared" si="11"/>
        <v>0.47999999999956344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37547.870000000003</v>
      </c>
      <c r="D714" s="1">
        <f>'PR-RAS'!E721</f>
        <v>24247.85</v>
      </c>
      <c r="E714" s="1">
        <v>0</v>
      </c>
      <c r="F714" s="1">
        <v>0</v>
      </c>
      <c r="G714" s="2">
        <f t="shared" si="10"/>
        <v>61349.065410000003</v>
      </c>
      <c r="H714" s="2">
        <f t="shared" si="11"/>
        <v>0.27999999999883585</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345044.78</v>
      </c>
      <c r="D715" s="1">
        <f>'PR-RAS'!E722</f>
        <v>325994.43</v>
      </c>
      <c r="E715" s="1">
        <v>0</v>
      </c>
      <c r="F715" s="1">
        <v>0</v>
      </c>
      <c r="G715" s="2">
        <f t="shared" si="10"/>
        <v>711882.01896000002</v>
      </c>
      <c r="H715" s="2">
        <f t="shared" si="11"/>
        <v>0.6499999999650754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55901.18</v>
      </c>
      <c r="D716" s="1">
        <f>'PR-RAS'!E723</f>
        <v>47223.24</v>
      </c>
      <c r="E716" s="1">
        <v>0</v>
      </c>
      <c r="F716" s="1">
        <v>0</v>
      </c>
      <c r="G716" s="2">
        <f t="shared" si="10"/>
        <v>107498.5769</v>
      </c>
      <c r="H716" s="2">
        <f t="shared" si="11"/>
        <v>0.41999999999825377</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1451.37</v>
      </c>
      <c r="D719" s="1">
        <f>'PR-RAS'!E726</f>
        <v>1068.42</v>
      </c>
      <c r="E719" s="1">
        <v>0</v>
      </c>
      <c r="F719" s="1">
        <v>0</v>
      </c>
      <c r="G719" s="2">
        <f t="shared" si="10"/>
        <v>2576.3347800000001</v>
      </c>
      <c r="H719" s="2">
        <f t="shared" si="11"/>
        <v>0.78999999999996362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8221.85</v>
      </c>
      <c r="D812" s="1">
        <f>'PR-RAS'!E819</f>
        <v>5879.23</v>
      </c>
      <c r="E812" s="1">
        <v>0</v>
      </c>
      <c r="F812" s="1">
        <v>0</v>
      </c>
      <c r="G812" s="2">
        <f t="shared" si="18"/>
        <v>16204.03141</v>
      </c>
      <c r="H812" s="2">
        <f t="shared" si="19"/>
        <v>0.37999999999919964</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8587.91</v>
      </c>
      <c r="D822" s="1">
        <f>'PR-RAS'!E829</f>
        <v>0</v>
      </c>
      <c r="E822" s="1">
        <v>0</v>
      </c>
      <c r="F822" s="1">
        <v>0</v>
      </c>
      <c r="G822" s="2">
        <f t="shared" si="18"/>
        <v>7050.674109999999</v>
      </c>
      <c r="H822" s="2">
        <f t="shared" si="19"/>
        <v>9.0000000000145519E-2</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17986941.359999996</v>
      </c>
      <c r="D984" s="6">
        <f>BILANCA!E6</f>
        <v>29029446.340000004</v>
      </c>
      <c r="E984" s="6">
        <v>0</v>
      </c>
      <c r="F984" s="6">
        <v>0</v>
      </c>
      <c r="G984" s="7">
        <f t="shared" ref="G984:G1241" si="22">B984/1000*C984+B984/500*D984</f>
        <v>76045.834040000016</v>
      </c>
      <c r="H984" s="7">
        <f t="shared" si="19"/>
        <v>0.69999999925494194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14455571.459999997</v>
      </c>
      <c r="D985" s="1">
        <f>BILANCA!E7</f>
        <v>24323386.540000003</v>
      </c>
      <c r="E985" s="1">
        <v>0</v>
      </c>
      <c r="F985" s="1">
        <v>0</v>
      </c>
      <c r="G985" s="2">
        <f t="shared" si="22"/>
        <v>126204.68908000001</v>
      </c>
      <c r="H985" s="2">
        <f t="shared" si="19"/>
        <v>0.91999999433755875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1192010.03</v>
      </c>
      <c r="D986" s="1">
        <f>BILANCA!E8</f>
        <v>1192010.0699999998</v>
      </c>
      <c r="E986" s="1">
        <v>0</v>
      </c>
      <c r="F986" s="1">
        <v>0</v>
      </c>
      <c r="G986" s="2">
        <f t="shared" si="22"/>
        <v>10728.090509999998</v>
      </c>
      <c r="H986" s="2">
        <f t="shared" si="19"/>
        <v>9.9999999860301614E-2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1177412.42</v>
      </c>
      <c r="D987" s="1">
        <f>BILANCA!E9</f>
        <v>1177412.42</v>
      </c>
      <c r="E987" s="1">
        <v>0</v>
      </c>
      <c r="F987" s="1">
        <v>0</v>
      </c>
      <c r="G987" s="2">
        <f t="shared" si="22"/>
        <v>14128.94904</v>
      </c>
      <c r="H987" s="2">
        <f t="shared" si="19"/>
        <v>0.83999999985098839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14597.61</v>
      </c>
      <c r="D988" s="1">
        <f>BILANCA!E10</f>
        <v>14597.65</v>
      </c>
      <c r="E988" s="1">
        <v>0</v>
      </c>
      <c r="F988" s="1">
        <v>0</v>
      </c>
      <c r="G988" s="2">
        <f t="shared" si="22"/>
        <v>218.96454999999997</v>
      </c>
      <c r="H988" s="2">
        <f t="shared" si="19"/>
        <v>0.73999999999978172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13263561.429999998</v>
      </c>
      <c r="D990" s="1">
        <f>BILANCA!E12</f>
        <v>22243790.790000003</v>
      </c>
      <c r="E990" s="1">
        <v>0</v>
      </c>
      <c r="F990" s="1">
        <v>0</v>
      </c>
      <c r="G990" s="2">
        <f t="shared" si="22"/>
        <v>404258.00107</v>
      </c>
      <c r="H990" s="2">
        <f t="shared" si="19"/>
        <v>0.639999995008111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12883607.419999998</v>
      </c>
      <c r="D991" s="1">
        <f>BILANCA!E13</f>
        <v>21915008.549999997</v>
      </c>
      <c r="E991" s="1">
        <v>0</v>
      </c>
      <c r="F991" s="1">
        <v>0</v>
      </c>
      <c r="G991" s="2">
        <f t="shared" si="22"/>
        <v>453708.99615999998</v>
      </c>
      <c r="H991" s="2">
        <f t="shared" si="19"/>
        <v>0.87000000104308128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60539.28</v>
      </c>
      <c r="D992" s="1">
        <f>BILANCA!E14</f>
        <v>60539.28</v>
      </c>
      <c r="E992" s="1">
        <v>0</v>
      </c>
      <c r="F992" s="1">
        <v>0</v>
      </c>
      <c r="G992" s="2">
        <f t="shared" si="22"/>
        <v>1634.5605599999999</v>
      </c>
      <c r="H992" s="2">
        <f t="shared" si="19"/>
        <v>0.55999999999767169</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16719179.4</v>
      </c>
      <c r="D993" s="1">
        <f>BILANCA!E15</f>
        <v>25965179.109999999</v>
      </c>
      <c r="E993" s="1">
        <v>0</v>
      </c>
      <c r="F993" s="1">
        <v>0</v>
      </c>
      <c r="G993" s="2">
        <f t="shared" si="22"/>
        <v>686495.37620000006</v>
      </c>
      <c r="H993" s="2">
        <f t="shared" si="19"/>
        <v>0.50999999977648258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90928.9</v>
      </c>
      <c r="D995" s="1">
        <f>BILANCA!E17</f>
        <v>90928.9</v>
      </c>
      <c r="E995" s="1">
        <v>0</v>
      </c>
      <c r="F995" s="1">
        <v>0</v>
      </c>
      <c r="G995" s="2">
        <f t="shared" si="22"/>
        <v>3273.4404</v>
      </c>
      <c r="H995" s="2">
        <f t="shared" si="19"/>
        <v>0.20000000001164153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3987040.16</v>
      </c>
      <c r="D996" s="1">
        <f>BILANCA!E18</f>
        <v>4201638.74</v>
      </c>
      <c r="E996" s="1">
        <v>0</v>
      </c>
      <c r="F996" s="1">
        <v>0</v>
      </c>
      <c r="G996" s="2">
        <f t="shared" si="22"/>
        <v>161074.12932000001</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201967.47999999998</v>
      </c>
      <c r="D997" s="1">
        <f>BILANCA!E19</f>
        <v>135231.94000000018</v>
      </c>
      <c r="E997" s="1">
        <v>0</v>
      </c>
      <c r="F997" s="1">
        <v>0</v>
      </c>
      <c r="G997" s="2">
        <f t="shared" si="22"/>
        <v>6614.0390400000051</v>
      </c>
      <c r="H997" s="2">
        <f t="shared" si="19"/>
        <v>0.53999999980442226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1387711.55</v>
      </c>
      <c r="D998" s="1">
        <f>BILANCA!E20</f>
        <v>1325010.8400000001</v>
      </c>
      <c r="E998" s="1">
        <v>0</v>
      </c>
      <c r="F998" s="1">
        <v>0</v>
      </c>
      <c r="G998" s="2">
        <f t="shared" si="22"/>
        <v>60565.998449999999</v>
      </c>
      <c r="H998" s="2">
        <f t="shared" si="19"/>
        <v>0.60999999986961484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148133.87</v>
      </c>
      <c r="D999" s="1">
        <f>BILANCA!E21</f>
        <v>152286.35</v>
      </c>
      <c r="E999" s="1">
        <v>0</v>
      </c>
      <c r="F999" s="1">
        <v>0</v>
      </c>
      <c r="G999" s="2">
        <f t="shared" si="22"/>
        <v>7243.30512</v>
      </c>
      <c r="H999" s="2">
        <f t="shared" si="19"/>
        <v>0.48000000001047738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91019.05</v>
      </c>
      <c r="D1000" s="1">
        <f>BILANCA!E22</f>
        <v>79282.259999999995</v>
      </c>
      <c r="E1000" s="1">
        <v>0</v>
      </c>
      <c r="F1000" s="1">
        <v>0</v>
      </c>
      <c r="G1000" s="2">
        <f t="shared" si="22"/>
        <v>4242.9206900000008</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2900.86</v>
      </c>
      <c r="D1001" s="1">
        <f>BILANCA!E23</f>
        <v>2900.86</v>
      </c>
      <c r="E1001" s="1">
        <v>0</v>
      </c>
      <c r="F1001" s="1">
        <v>0</v>
      </c>
      <c r="G1001" s="2">
        <f t="shared" si="22"/>
        <v>156.64643999999998</v>
      </c>
      <c r="H1001" s="2">
        <f t="shared" si="19"/>
        <v>0.27999999999974534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47101.71</v>
      </c>
      <c r="D1002" s="1">
        <f>BILANCA!E24</f>
        <v>35567.370000000003</v>
      </c>
      <c r="E1002" s="1">
        <v>0</v>
      </c>
      <c r="F1002" s="1">
        <v>0</v>
      </c>
      <c r="G1002" s="2">
        <f t="shared" si="22"/>
        <v>2246.4925499999999</v>
      </c>
      <c r="H1002" s="2">
        <f t="shared" si="19"/>
        <v>0.66000000000349246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78895.12</v>
      </c>
      <c r="D1003" s="1">
        <f>BILANCA!E25</f>
        <v>70536.42</v>
      </c>
      <c r="E1003" s="1">
        <v>0</v>
      </c>
      <c r="F1003" s="1">
        <v>0</v>
      </c>
      <c r="G1003" s="2">
        <f t="shared" si="22"/>
        <v>4399.3591999999999</v>
      </c>
      <c r="H1003" s="2">
        <f t="shared" si="19"/>
        <v>0.53999999999359716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209951.35999999999</v>
      </c>
      <c r="D1004" s="1">
        <f>BILANCA!E26</f>
        <v>194047.4</v>
      </c>
      <c r="E1004" s="1">
        <v>0</v>
      </c>
      <c r="F1004" s="1">
        <v>0</v>
      </c>
      <c r="G1004" s="2">
        <f t="shared" si="22"/>
        <v>12558.969359999999</v>
      </c>
      <c r="H1004" s="2">
        <f t="shared" si="19"/>
        <v>0.7599999999802094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1763746.04</v>
      </c>
      <c r="D1006" s="1">
        <f>BILANCA!E28</f>
        <v>1724399.56</v>
      </c>
      <c r="E1006" s="1">
        <v>0</v>
      </c>
      <c r="F1006" s="1">
        <v>0</v>
      </c>
      <c r="G1006" s="2">
        <f t="shared" si="22"/>
        <v>119888.53868</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19415.670000000002</v>
      </c>
      <c r="E1007" s="1">
        <v>0</v>
      </c>
      <c r="F1007" s="1">
        <v>0</v>
      </c>
      <c r="G1007" s="2">
        <f t="shared" si="22"/>
        <v>931.95216000000016</v>
      </c>
      <c r="H1007" s="2">
        <f t="shared" si="19"/>
        <v>0.32999999999810825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23756.82</v>
      </c>
      <c r="D1008" s="1">
        <f>BILANCA!E30</f>
        <v>45736.83</v>
      </c>
      <c r="E1008" s="1">
        <v>0</v>
      </c>
      <c r="F1008" s="1">
        <v>0</v>
      </c>
      <c r="G1008" s="2">
        <f t="shared" si="22"/>
        <v>2880.7620000000002</v>
      </c>
      <c r="H1008" s="2">
        <f t="shared" si="19"/>
        <v>0.34999999999854481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23756.82</v>
      </c>
      <c r="D1012" s="1">
        <f>BILANCA!E34</f>
        <v>26321.16</v>
      </c>
      <c r="E1012" s="1">
        <v>0</v>
      </c>
      <c r="F1012" s="1">
        <v>0</v>
      </c>
      <c r="G1012" s="2">
        <f t="shared" si="22"/>
        <v>2215.5750600000001</v>
      </c>
      <c r="H1012" s="2">
        <f t="shared" si="19"/>
        <v>0.34000000000014552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26986.890000000014</v>
      </c>
      <c r="D1013" s="1">
        <f>BILANCA!E35</f>
        <v>26489.100000000093</v>
      </c>
      <c r="E1013" s="1">
        <v>0</v>
      </c>
      <c r="F1013" s="1">
        <v>0</v>
      </c>
      <c r="G1013" s="2">
        <f t="shared" si="22"/>
        <v>2398.9527000000057</v>
      </c>
      <c r="H1013" s="2">
        <f t="shared" si="19"/>
        <v>0.21000000007916242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778553.22</v>
      </c>
      <c r="D1014" s="1">
        <f>BILANCA!E36</f>
        <v>760446.8</v>
      </c>
      <c r="E1014" s="1">
        <v>0</v>
      </c>
      <c r="F1014" s="1">
        <v>0</v>
      </c>
      <c r="G1014" s="2">
        <f t="shared" si="22"/>
        <v>71282.851419999992</v>
      </c>
      <c r="H1014" s="2">
        <f t="shared" si="19"/>
        <v>0.41999999992549419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24869.4</v>
      </c>
      <c r="D1015" s="1">
        <f>BILANCA!E37</f>
        <v>23913.75</v>
      </c>
      <c r="E1015" s="1">
        <v>0</v>
      </c>
      <c r="F1015" s="1">
        <v>0</v>
      </c>
      <c r="G1015" s="2">
        <f t="shared" si="22"/>
        <v>2326.3008</v>
      </c>
      <c r="H1015" s="2">
        <f t="shared" si="19"/>
        <v>0.65000000000145519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776435.73</v>
      </c>
      <c r="D1018" s="1">
        <f>BILANCA!E40</f>
        <v>757871.45</v>
      </c>
      <c r="E1018" s="1">
        <v>0</v>
      </c>
      <c r="F1018" s="1">
        <v>0</v>
      </c>
      <c r="G1018" s="2">
        <f t="shared" si="22"/>
        <v>80226.252049999996</v>
      </c>
      <c r="H1018" s="2">
        <f t="shared" si="19"/>
        <v>0.71999999997206032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147645.53</v>
      </c>
      <c r="D1019" s="1">
        <f>BILANCA!E41</f>
        <v>147645.53</v>
      </c>
      <c r="E1019" s="1">
        <v>0</v>
      </c>
      <c r="F1019" s="1">
        <v>0</v>
      </c>
      <c r="G1019" s="2">
        <f t="shared" si="22"/>
        <v>15945.717239999998</v>
      </c>
      <c r="H1019" s="2">
        <f t="shared" si="19"/>
        <v>0.94000000000232831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147645.53</v>
      </c>
      <c r="D1020" s="1">
        <f>BILANCA!E42</f>
        <v>147645.53</v>
      </c>
      <c r="E1020" s="1">
        <v>0</v>
      </c>
      <c r="F1020" s="1">
        <v>0</v>
      </c>
      <c r="G1020" s="2">
        <f t="shared" si="22"/>
        <v>16388.653829999999</v>
      </c>
      <c r="H1020" s="2">
        <f t="shared" si="19"/>
        <v>0.94000000000232831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3354.1100000000151</v>
      </c>
      <c r="D1023" s="1">
        <f>BILANCA!E45</f>
        <v>0</v>
      </c>
      <c r="E1023" s="1">
        <v>0</v>
      </c>
      <c r="F1023" s="1">
        <v>0</v>
      </c>
      <c r="G1023" s="2">
        <f t="shared" si="22"/>
        <v>134.1644000000006</v>
      </c>
      <c r="H1023" s="2">
        <f t="shared" si="19"/>
        <v>0.11000000001513399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154465.32</v>
      </c>
      <c r="D1025" s="1">
        <f>BILANCA!E47</f>
        <v>74711.240000000005</v>
      </c>
      <c r="E1025" s="1">
        <v>0</v>
      </c>
      <c r="F1025" s="1">
        <v>0</v>
      </c>
      <c r="G1025" s="2">
        <f t="shared" si="22"/>
        <v>12763.287600000001</v>
      </c>
      <c r="H1025" s="2">
        <f t="shared" si="19"/>
        <v>0.56000000001222361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151111.21</v>
      </c>
      <c r="D1028" s="1">
        <f>BILANCA!E50</f>
        <v>74711.239999999991</v>
      </c>
      <c r="E1028" s="1">
        <v>0</v>
      </c>
      <c r="F1028" s="1">
        <v>0</v>
      </c>
      <c r="G1028" s="2">
        <f t="shared" si="22"/>
        <v>13524.016049999998</v>
      </c>
      <c r="H1028" s="2">
        <f t="shared" si="19"/>
        <v>0.4499999999825377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128859.37</v>
      </c>
      <c r="D1032" s="1">
        <f>BILANCA!E54</f>
        <v>127209.84</v>
      </c>
      <c r="E1032" s="1">
        <v>0</v>
      </c>
      <c r="F1032" s="1">
        <v>0</v>
      </c>
      <c r="G1032" s="2">
        <f t="shared" si="22"/>
        <v>18780.673449999998</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128859.37</v>
      </c>
      <c r="D1033" s="1">
        <f>BILANCA!E55</f>
        <v>127209.84</v>
      </c>
      <c r="E1033" s="1">
        <v>0</v>
      </c>
      <c r="F1033" s="1">
        <v>0</v>
      </c>
      <c r="G1033" s="2">
        <f t="shared" si="22"/>
        <v>19163.952499999999</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887585.68</v>
      </c>
      <c r="E1034" s="1">
        <v>0</v>
      </c>
      <c r="F1034" s="1">
        <v>0</v>
      </c>
      <c r="G1034" s="2">
        <f t="shared" si="22"/>
        <v>90533.739359999992</v>
      </c>
      <c r="H1034" s="2">
        <f t="shared" si="19"/>
        <v>0.31999999994877726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887585.68</v>
      </c>
      <c r="E1036" s="1">
        <v>0</v>
      </c>
      <c r="F1036" s="1">
        <v>0</v>
      </c>
      <c r="G1036" s="2">
        <f t="shared" si="22"/>
        <v>94084.082080000007</v>
      </c>
      <c r="H1036" s="2">
        <f t="shared" si="19"/>
        <v>0.31999999994877726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3531369.9</v>
      </c>
      <c r="D1046" s="1">
        <f>BILANCA!E68</f>
        <v>4706059.8000000007</v>
      </c>
      <c r="E1046" s="1">
        <v>0</v>
      </c>
      <c r="F1046" s="1">
        <v>0</v>
      </c>
      <c r="G1046" s="2">
        <f t="shared" si="22"/>
        <v>815439.83850000007</v>
      </c>
      <c r="H1046" s="2">
        <f t="shared" si="19"/>
        <v>0.2999999993480742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1965005.4300000002</v>
      </c>
      <c r="D1047" s="1">
        <f>BILANCA!E69</f>
        <v>2974452.48</v>
      </c>
      <c r="E1047" s="1">
        <v>0</v>
      </c>
      <c r="F1047" s="1">
        <v>0</v>
      </c>
      <c r="G1047" s="2">
        <f t="shared" si="22"/>
        <v>506490.26496</v>
      </c>
      <c r="H1047" s="2">
        <f t="shared" si="19"/>
        <v>0.91000000014901161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1964413.08</v>
      </c>
      <c r="D1048" s="1">
        <f>BILANCA!E70</f>
        <v>2972304.12</v>
      </c>
      <c r="E1048" s="1">
        <v>0</v>
      </c>
      <c r="F1048" s="1">
        <v>0</v>
      </c>
      <c r="G1048" s="2">
        <f t="shared" si="22"/>
        <v>514086.38580000005</v>
      </c>
      <c r="H1048" s="2">
        <f t="shared" si="19"/>
        <v>0.20000000018626451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1964413.08</v>
      </c>
      <c r="D1050" s="1">
        <f>BILANCA!E72</f>
        <v>2972304.12</v>
      </c>
      <c r="E1050" s="1">
        <v>0</v>
      </c>
      <c r="F1050" s="1">
        <v>0</v>
      </c>
      <c r="G1050" s="2">
        <f t="shared" si="22"/>
        <v>529904.42844000005</v>
      </c>
      <c r="H1050" s="2">
        <f t="shared" si="19"/>
        <v>0.20000000018626451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592.35</v>
      </c>
      <c r="D1054" s="1">
        <f>BILANCA!E76</f>
        <v>2148.36</v>
      </c>
      <c r="E1054" s="1">
        <v>0</v>
      </c>
      <c r="F1054" s="1">
        <v>0</v>
      </c>
      <c r="G1054" s="2">
        <f t="shared" si="22"/>
        <v>347.12396999999999</v>
      </c>
      <c r="H1054" s="2">
        <f t="shared" si="19"/>
        <v>0.71000000000015007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50074.15</v>
      </c>
      <c r="D1056" s="1">
        <f>BILANCA!E78</f>
        <v>35693.350000000006</v>
      </c>
      <c r="E1056" s="1">
        <v>0</v>
      </c>
      <c r="F1056" s="1">
        <v>0</v>
      </c>
      <c r="G1056" s="2">
        <f t="shared" si="22"/>
        <v>8866.6420500000004</v>
      </c>
      <c r="H1056" s="2">
        <f t="shared" si="19"/>
        <v>0.50000000000727596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1980.91</v>
      </c>
      <c r="D1060" s="1">
        <f>BILANCA!E82</f>
        <v>4380.91</v>
      </c>
      <c r="E1060" s="1">
        <v>0</v>
      </c>
      <c r="F1060" s="1">
        <v>0</v>
      </c>
      <c r="G1060" s="2">
        <f t="shared" si="22"/>
        <v>827.19020999999998</v>
      </c>
      <c r="H1060" s="2">
        <f t="shared" si="19"/>
        <v>0.18000000000006366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71.86</v>
      </c>
      <c r="E1061" s="1">
        <v>0</v>
      </c>
      <c r="F1061" s="1">
        <v>0</v>
      </c>
      <c r="G1061" s="2">
        <f t="shared" si="22"/>
        <v>11.21016</v>
      </c>
      <c r="H1061" s="2">
        <f t="shared" si="19"/>
        <v>0.14000000000000057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13208.42</v>
      </c>
      <c r="D1062" s="1">
        <f>BILANCA!E84</f>
        <v>13208.43</v>
      </c>
      <c r="E1062" s="1">
        <v>0</v>
      </c>
      <c r="F1062" s="1">
        <v>0</v>
      </c>
      <c r="G1062" s="2">
        <f t="shared" si="22"/>
        <v>3130.3971199999996</v>
      </c>
      <c r="H1062" s="2">
        <f t="shared" si="19"/>
        <v>0.8500000000003638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34884.82</v>
      </c>
      <c r="D1064" s="1">
        <f>BILANCA!E86</f>
        <v>18032.150000000001</v>
      </c>
      <c r="E1064" s="1">
        <v>0</v>
      </c>
      <c r="F1064" s="1">
        <v>0</v>
      </c>
      <c r="G1064" s="2">
        <f t="shared" si="22"/>
        <v>5746.8787200000006</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1031723.77</v>
      </c>
      <c r="D1124" s="1">
        <f>BILANCA!E146</f>
        <v>1158386.28</v>
      </c>
      <c r="E1124" s="1">
        <v>0</v>
      </c>
      <c r="F1124" s="1">
        <v>0</v>
      </c>
      <c r="G1124" s="2">
        <f t="shared" si="22"/>
        <v>472137.98252999992</v>
      </c>
      <c r="H1124" s="2">
        <f t="shared" si="23"/>
        <v>0.51000000000931323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2194.94</v>
      </c>
      <c r="D1136" s="1">
        <f>BILANCA!E158</f>
        <v>1028.04</v>
      </c>
      <c r="E1136" s="1">
        <v>0</v>
      </c>
      <c r="F1136" s="1">
        <v>0</v>
      </c>
      <c r="G1136" s="2">
        <f t="shared" si="22"/>
        <v>650.40606000000002</v>
      </c>
      <c r="H1136" s="2">
        <f t="shared" si="23"/>
        <v>9.9999999999909051E-2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1019548.52</v>
      </c>
      <c r="D1138" s="1">
        <f>BILANCA!E160</f>
        <v>1015302.92</v>
      </c>
      <c r="E1138" s="1">
        <v>0</v>
      </c>
      <c r="F1138" s="1">
        <v>0</v>
      </c>
      <c r="G1138" s="2">
        <f t="shared" si="22"/>
        <v>472773.92580000003</v>
      </c>
      <c r="H1138" s="2">
        <f t="shared" si="23"/>
        <v>0.55999999993946403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9980.31</v>
      </c>
      <c r="D1139" s="1">
        <f>BILANCA!E161</f>
        <v>142055.32</v>
      </c>
      <c r="E1139" s="1">
        <v>0</v>
      </c>
      <c r="F1139" s="1">
        <v>0</v>
      </c>
      <c r="G1139" s="2">
        <f t="shared" si="22"/>
        <v>45878.188199999997</v>
      </c>
      <c r="H1139" s="2">
        <f t="shared" si="23"/>
        <v>0.6300000000064756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951.74</v>
      </c>
      <c r="E1142" s="1">
        <v>0</v>
      </c>
      <c r="F1142" s="1">
        <v>0</v>
      </c>
      <c r="G1142" s="2">
        <f t="shared" si="22"/>
        <v>302.65332000000001</v>
      </c>
      <c r="H1142" s="2">
        <f t="shared" si="23"/>
        <v>0.25999999999999091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951.74</v>
      </c>
      <c r="E1144" s="1">
        <v>0</v>
      </c>
      <c r="F1144" s="1">
        <v>0</v>
      </c>
      <c r="G1144" s="2">
        <f t="shared" si="22"/>
        <v>306.46028000000001</v>
      </c>
      <c r="H1144" s="2">
        <f t="shared" si="23"/>
        <v>0.25999999999999091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484566.55</v>
      </c>
      <c r="D1148" s="1">
        <f>BILANCA!E170</f>
        <v>536575.94999999995</v>
      </c>
      <c r="E1148" s="1">
        <v>0</v>
      </c>
      <c r="F1148" s="1">
        <v>0</v>
      </c>
      <c r="G1148" s="2">
        <f t="shared" si="22"/>
        <v>257023.54424999998</v>
      </c>
      <c r="H1148" s="2">
        <f t="shared" si="23"/>
        <v>0.50000000005820766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484566.55</v>
      </c>
      <c r="D1149" s="1">
        <f>BILANCA!E171</f>
        <v>536575.94999999995</v>
      </c>
      <c r="E1149" s="1">
        <v>0</v>
      </c>
      <c r="F1149" s="1">
        <v>0</v>
      </c>
      <c r="G1149" s="2">
        <f t="shared" si="22"/>
        <v>258581.26269999999</v>
      </c>
      <c r="H1149" s="2">
        <f t="shared" si="23"/>
        <v>0.50000000005820766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17986941.360000003</v>
      </c>
      <c r="D1152" s="1">
        <f>BILANCA!E175</f>
        <v>29029446.340000004</v>
      </c>
      <c r="E1152" s="1">
        <v>0</v>
      </c>
      <c r="F1152" s="1">
        <v>0</v>
      </c>
      <c r="G1152" s="2">
        <f t="shared" si="22"/>
        <v>12851745.952760002</v>
      </c>
      <c r="H1152" s="2">
        <f t="shared" si="23"/>
        <v>0.70000000670552254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871553.1399999999</v>
      </c>
      <c r="D1153" s="1">
        <f>BILANCA!E176</f>
        <v>5914321.2599999998</v>
      </c>
      <c r="E1153" s="1">
        <v>0</v>
      </c>
      <c r="F1153" s="1">
        <v>0</v>
      </c>
      <c r="G1153" s="2">
        <f t="shared" si="22"/>
        <v>2159033.2622000002</v>
      </c>
      <c r="H1153" s="2">
        <f t="shared" si="23"/>
        <v>0.3999999996740371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805142.66999999993</v>
      </c>
      <c r="D1154" s="1">
        <f>BILANCA!E177</f>
        <v>3513973.7</v>
      </c>
      <c r="E1154" s="1">
        <v>0</v>
      </c>
      <c r="F1154" s="1">
        <v>0</v>
      </c>
      <c r="G1154" s="2">
        <f t="shared" si="22"/>
        <v>1339458.4019700002</v>
      </c>
      <c r="H1154" s="2">
        <f t="shared" si="23"/>
        <v>0.62999999988824129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469012.32</v>
      </c>
      <c r="D1155" s="1">
        <f>BILANCA!E178</f>
        <v>522548.42</v>
      </c>
      <c r="E1155" s="1">
        <v>0</v>
      </c>
      <c r="F1155" s="1">
        <v>0</v>
      </c>
      <c r="G1155" s="2">
        <f t="shared" si="22"/>
        <v>260426.77551999997</v>
      </c>
      <c r="H1155" s="2">
        <f t="shared" si="23"/>
        <v>0.73999999999068677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181273.21</v>
      </c>
      <c r="D1156" s="1">
        <f>BILANCA!E179</f>
        <v>257948.91</v>
      </c>
      <c r="E1156" s="1">
        <v>0</v>
      </c>
      <c r="F1156" s="1">
        <v>0</v>
      </c>
      <c r="G1156" s="2">
        <f t="shared" si="22"/>
        <v>120610.58818999999</v>
      </c>
      <c r="H1156" s="2">
        <f t="shared" si="23"/>
        <v>0.29999999998835847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84335.94</v>
      </c>
      <c r="D1157" s="1">
        <f>BILANCA!E180</f>
        <v>84389.63</v>
      </c>
      <c r="E1157" s="1">
        <v>0</v>
      </c>
      <c r="F1157" s="1">
        <v>0</v>
      </c>
      <c r="G1157" s="2">
        <f t="shared" si="22"/>
        <v>44042.044799999996</v>
      </c>
      <c r="H1157" s="2">
        <f t="shared" si="23"/>
        <v>0.42999999999301508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84335.94</v>
      </c>
      <c r="D1160" s="1">
        <f>BILANCA!E183</f>
        <v>84389.63</v>
      </c>
      <c r="E1160" s="1">
        <v>0</v>
      </c>
      <c r="F1160" s="1">
        <v>0</v>
      </c>
      <c r="G1160" s="2">
        <f t="shared" si="22"/>
        <v>44801.390399999997</v>
      </c>
      <c r="H1160" s="2">
        <f t="shared" si="23"/>
        <v>0.42999999999301508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70521.2</v>
      </c>
      <c r="D1165" s="1">
        <f>BILANCA!E188</f>
        <v>2649086.7400000002</v>
      </c>
      <c r="E1165" s="1">
        <v>0</v>
      </c>
      <c r="F1165" s="1">
        <v>0</v>
      </c>
      <c r="G1165" s="2">
        <f t="shared" si="22"/>
        <v>977102.43176000006</v>
      </c>
      <c r="H1165" s="2">
        <f t="shared" si="23"/>
        <v>0.4599999997735722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34293.449999999997</v>
      </c>
      <c r="D1166" s="1">
        <f>BILANCA!E189</f>
        <v>2342567.13</v>
      </c>
      <c r="E1166" s="1">
        <v>0</v>
      </c>
      <c r="F1166" s="1">
        <v>0</v>
      </c>
      <c r="G1166" s="2">
        <f t="shared" si="22"/>
        <v>863655.27092999988</v>
      </c>
      <c r="H1166" s="2">
        <f t="shared" si="23"/>
        <v>0.57999999988533091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32117.02</v>
      </c>
      <c r="D1211" s="1">
        <f>BILANCA!E234</f>
        <v>57780.43</v>
      </c>
      <c r="E1211" s="1">
        <v>0</v>
      </c>
      <c r="F1211" s="1">
        <v>0</v>
      </c>
      <c r="G1211" s="2">
        <f t="shared" si="22"/>
        <v>33670.556640000003</v>
      </c>
      <c r="H1211" s="2">
        <f t="shared" si="23"/>
        <v>0.4500000000007276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32117.02</v>
      </c>
      <c r="D1213" s="1">
        <f>BILANCA!E236</f>
        <v>57780.43</v>
      </c>
      <c r="E1213" s="1">
        <v>0</v>
      </c>
      <c r="F1213" s="1">
        <v>0</v>
      </c>
      <c r="G1213" s="2">
        <f t="shared" si="22"/>
        <v>33965.912400000001</v>
      </c>
      <c r="H1213" s="2">
        <f t="shared" si="23"/>
        <v>0.4500000000007276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17115388.220000003</v>
      </c>
      <c r="D1214" s="1">
        <f>BILANCA!E237</f>
        <v>23115125.080000002</v>
      </c>
      <c r="E1214" s="1">
        <v>0</v>
      </c>
      <c r="F1214" s="1">
        <v>0</v>
      </c>
      <c r="G1214" s="2">
        <f t="shared" si="22"/>
        <v>14632842.465780003</v>
      </c>
      <c r="H1214" s="2">
        <f t="shared" si="23"/>
        <v>0.30000000447034836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14455571.470000001</v>
      </c>
      <c r="D1215" s="1">
        <f>BILANCA!E238</f>
        <v>24323386.539999999</v>
      </c>
      <c r="E1215" s="1">
        <v>0</v>
      </c>
      <c r="F1215" s="1">
        <v>0</v>
      </c>
      <c r="G1215" s="2">
        <f t="shared" si="22"/>
        <v>14639743.935600001</v>
      </c>
      <c r="H1215" s="2">
        <f t="shared" si="23"/>
        <v>0.93000000156462193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14455571.470000001</v>
      </c>
      <c r="D1216" s="1">
        <f>BILANCA!E239</f>
        <v>24323386.539999999</v>
      </c>
      <c r="E1216" s="1">
        <v>0</v>
      </c>
      <c r="F1216" s="1">
        <v>0</v>
      </c>
      <c r="G1216" s="2">
        <f t="shared" si="22"/>
        <v>14702846.28015</v>
      </c>
      <c r="H1216" s="2">
        <f t="shared" si="23"/>
        <v>0.93000000156462193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79971.98</v>
      </c>
      <c r="D1217" s="1">
        <f>BILANCA!E240</f>
        <v>10212706.73</v>
      </c>
      <c r="E1217" s="1">
        <v>0</v>
      </c>
      <c r="F1217" s="1">
        <v>0</v>
      </c>
      <c r="G1217" s="2">
        <f t="shared" si="22"/>
        <v>4798260.1929599997</v>
      </c>
      <c r="H1217" s="2">
        <f t="shared" si="23"/>
        <v>0.2899999995570397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14375599.49</v>
      </c>
      <c r="D1218" s="1">
        <f>BILANCA!E241</f>
        <v>14110679.810000001</v>
      </c>
      <c r="E1218" s="1">
        <v>0</v>
      </c>
      <c r="F1218" s="1">
        <v>0</v>
      </c>
      <c r="G1218" s="2">
        <f t="shared" si="22"/>
        <v>10010285.39085</v>
      </c>
      <c r="H1218" s="2">
        <f t="shared" si="23"/>
        <v>0.67999999970197678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1631429.13</v>
      </c>
      <c r="D1222" s="1">
        <f>BILANCA!E245</f>
        <v>-2364572.15</v>
      </c>
      <c r="E1222" s="1">
        <v>0</v>
      </c>
      <c r="F1222" s="1">
        <v>0</v>
      </c>
      <c r="G1222" s="2">
        <f t="shared" si="22"/>
        <v>-740353.92562999995</v>
      </c>
      <c r="H1222" s="2">
        <f t="shared" si="23"/>
        <v>0.27999999979510903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1631429.13</v>
      </c>
      <c r="D1223" s="1">
        <f>BILANCA!E246</f>
        <v>0</v>
      </c>
      <c r="E1223" s="1">
        <v>0</v>
      </c>
      <c r="F1223" s="1">
        <v>0</v>
      </c>
      <c r="G1223" s="2">
        <f t="shared" si="22"/>
        <v>391542.99119999993</v>
      </c>
      <c r="H1223" s="2">
        <f t="shared" si="23"/>
        <v>0.12999999988824129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602397.02</v>
      </c>
      <c r="D1224" s="1">
        <f>BILANCA!E247</f>
        <v>0</v>
      </c>
      <c r="E1224" s="1">
        <v>0</v>
      </c>
      <c r="F1224" s="1">
        <v>0</v>
      </c>
      <c r="G1224" s="2">
        <f t="shared" si="22"/>
        <v>145177.68182</v>
      </c>
      <c r="H1224" s="2">
        <f t="shared" si="23"/>
        <v>2.0000000018626451E-2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1029032.11</v>
      </c>
      <c r="D1225" s="1">
        <f>BILANCA!E248</f>
        <v>0</v>
      </c>
      <c r="E1225" s="1">
        <v>0</v>
      </c>
      <c r="F1225" s="1">
        <v>0</v>
      </c>
      <c r="G1225" s="2">
        <f t="shared" si="22"/>
        <v>249025.77062</v>
      </c>
      <c r="H1225" s="2">
        <f t="shared" si="23"/>
        <v>0.10999999998603016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2364572.15</v>
      </c>
      <c r="E1227" s="1">
        <v>0</v>
      </c>
      <c r="F1227" s="1">
        <v>0</v>
      </c>
      <c r="G1227" s="2">
        <f t="shared" si="22"/>
        <v>1153911.2091999999</v>
      </c>
      <c r="H1227" s="2">
        <f t="shared" si="23"/>
        <v>0.14999999990686774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2364572.15</v>
      </c>
      <c r="E1229" s="1">
        <v>0</v>
      </c>
      <c r="F1229" s="1">
        <v>0</v>
      </c>
      <c r="G1229" s="2">
        <f t="shared" si="22"/>
        <v>1163369.4978</v>
      </c>
      <c r="H1229" s="2">
        <f t="shared" si="23"/>
        <v>0.14999999990686774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1028387.62</v>
      </c>
      <c r="D1232" s="1">
        <f>BILANCA!E255</f>
        <v>1155358.95</v>
      </c>
      <c r="E1232" s="1">
        <v>0</v>
      </c>
      <c r="F1232" s="1">
        <v>0</v>
      </c>
      <c r="G1232" s="2">
        <f t="shared" si="22"/>
        <v>831437.27447999991</v>
      </c>
      <c r="H1232" s="2">
        <f t="shared" si="23"/>
        <v>0.43000000005122274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951.74</v>
      </c>
      <c r="E1233" s="1">
        <v>0</v>
      </c>
      <c r="F1233" s="1">
        <v>0</v>
      </c>
      <c r="G1233" s="2">
        <f t="shared" si="22"/>
        <v>475.87</v>
      </c>
      <c r="H1233" s="2">
        <f t="shared" si="23"/>
        <v>0.25999999999999091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66818.720000000001</v>
      </c>
      <c r="D1236" s="1">
        <f>BILANCA!E259</f>
        <v>2602891.2399999998</v>
      </c>
      <c r="E1236" s="1">
        <v>0</v>
      </c>
      <c r="F1236" s="1">
        <v>0</v>
      </c>
      <c r="G1236" s="2">
        <f t="shared" si="22"/>
        <v>1333968.1035999998</v>
      </c>
      <c r="H1236" s="2">
        <f t="shared" si="23"/>
        <v>0.51999999975669198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66818.720000000001</v>
      </c>
      <c r="D1237" s="1">
        <f>BILANCA!E260</f>
        <v>2602891.2399999998</v>
      </c>
      <c r="E1237" s="1">
        <v>0</v>
      </c>
      <c r="F1237" s="1">
        <v>0</v>
      </c>
      <c r="G1237" s="2">
        <f t="shared" si="22"/>
        <v>1339240.7047999999</v>
      </c>
      <c r="H1237" s="2">
        <f t="shared" si="23"/>
        <v>0.51999999975669198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536456.31999999995</v>
      </c>
      <c r="D1240" s="1">
        <f>BILANCA!E264</f>
        <v>77681.009999999995</v>
      </c>
      <c r="E1240" s="1">
        <v>0</v>
      </c>
      <c r="F1240" s="1">
        <v>0</v>
      </c>
      <c r="G1240" s="2">
        <f t="shared" si="22"/>
        <v>177797.31338000001</v>
      </c>
      <c r="H1240" s="2">
        <f t="shared" si="23"/>
        <v>0.32999999994353857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495267.45</v>
      </c>
      <c r="D1241" s="1">
        <f>BILANCA!E265</f>
        <v>1080705.27</v>
      </c>
      <c r="E1241" s="1">
        <v>0</v>
      </c>
      <c r="F1241" s="1">
        <v>0</v>
      </c>
      <c r="G1241" s="2">
        <f t="shared" si="22"/>
        <v>685422.92142000003</v>
      </c>
      <c r="H1241" s="2">
        <f t="shared" si="23"/>
        <v>0.72000000003026798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951.74</v>
      </c>
      <c r="E1242" s="1">
        <v>0</v>
      </c>
      <c r="F1242" s="1">
        <v>0</v>
      </c>
      <c r="G1242" s="2">
        <f t="shared" ref="G1242:G1479" si="24">B1242/1000*C1242+B1242/500*D1242</f>
        <v>493.00132000000002</v>
      </c>
      <c r="H1242" s="2">
        <f t="shared" si="23"/>
        <v>0.25999999999999091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34884.82</v>
      </c>
      <c r="D1244" s="1">
        <f>BILANCA!E268</f>
        <v>12244.18</v>
      </c>
      <c r="E1244" s="1">
        <v>0</v>
      </c>
      <c r="F1244" s="1">
        <v>0</v>
      </c>
      <c r="G1244" s="2">
        <f t="shared" si="24"/>
        <v>15496.39998</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5787.97</v>
      </c>
      <c r="E1247" s="1">
        <v>0</v>
      </c>
      <c r="F1247" s="1">
        <v>0</v>
      </c>
      <c r="G1247" s="2">
        <f t="shared" si="24"/>
        <v>3056.0481600000003</v>
      </c>
      <c r="H1247" s="2">
        <f t="shared" si="23"/>
        <v>2.9999999999745341E-2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235297.06</v>
      </c>
      <c r="D1263" s="1">
        <f>BILANCA!E287</f>
        <v>227898.13</v>
      </c>
      <c r="E1263" s="1">
        <v>0</v>
      </c>
      <c r="F1263" s="1">
        <v>0</v>
      </c>
      <c r="G1263" s="2">
        <f t="shared" si="24"/>
        <v>193506.12960000001</v>
      </c>
      <c r="H1263" s="2">
        <f t="shared" si="23"/>
        <v>0.19000000000232831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569845.61</v>
      </c>
      <c r="D1264" s="1">
        <f>BILANCA!E288</f>
        <v>3286075.5700000003</v>
      </c>
      <c r="E1264" s="1">
        <v>0</v>
      </c>
      <c r="F1264" s="1">
        <v>0</v>
      </c>
      <c r="G1264" s="2">
        <f t="shared" si="24"/>
        <v>2006901.0867500002</v>
      </c>
      <c r="H1264" s="2">
        <f t="shared" si="23"/>
        <v>0.81999999971594661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2046.12</v>
      </c>
      <c r="D1265" s="1">
        <f>BILANCA!E289</f>
        <v>1990.84</v>
      </c>
      <c r="E1265" s="1">
        <v>0</v>
      </c>
      <c r="F1265" s="1">
        <v>0</v>
      </c>
      <c r="G1265" s="2">
        <f t="shared" si="24"/>
        <v>1699.8395999999998</v>
      </c>
      <c r="H1265" s="2">
        <f t="shared" si="23"/>
        <v>0.27999999999997272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32247.33</v>
      </c>
      <c r="D1266" s="1">
        <f>BILANCA!E290</f>
        <v>2340576.29</v>
      </c>
      <c r="E1266" s="1">
        <v>0</v>
      </c>
      <c r="F1266" s="1">
        <v>0</v>
      </c>
      <c r="G1266" s="2">
        <f t="shared" si="24"/>
        <v>1333892.1745299997</v>
      </c>
      <c r="H1266" s="2">
        <f t="shared" si="23"/>
        <v>0.62000000003899913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8645794.6899999995</v>
      </c>
      <c r="D1408" s="1">
        <f>'RAS-funkcijski'!E114</f>
        <v>19530093.530000001</v>
      </c>
      <c r="E1408" s="1">
        <v>0</v>
      </c>
      <c r="F1408" s="1">
        <v>0</v>
      </c>
      <c r="G1408" s="2">
        <f t="shared" si="24"/>
        <v>5247657.9924999997</v>
      </c>
      <c r="H1408" s="2">
        <f t="shared" si="27"/>
        <v>0.77999999932944775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8645794.6899999995</v>
      </c>
      <c r="D1416" s="1">
        <f>'RAS-funkcijski'!E122</f>
        <v>19530093.530000001</v>
      </c>
      <c r="E1416" s="1">
        <v>0</v>
      </c>
      <c r="F1416" s="1">
        <v>0</v>
      </c>
      <c r="G1416" s="2">
        <f t="shared" si="24"/>
        <v>5629305.8465</v>
      </c>
      <c r="H1416" s="2">
        <f t="shared" si="27"/>
        <v>0.77999999932944775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8645794.6899999995</v>
      </c>
      <c r="D1418" s="1">
        <f>'RAS-funkcijski'!E124</f>
        <v>19530093.530000001</v>
      </c>
      <c r="E1418" s="1">
        <v>0</v>
      </c>
      <c r="F1418" s="1">
        <v>0</v>
      </c>
      <c r="G1418" s="2">
        <f t="shared" si="24"/>
        <v>5724717.8100000005</v>
      </c>
      <c r="H1418" s="2">
        <f t="shared" si="27"/>
        <v>0.77999999932944775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8645794.6899999995</v>
      </c>
      <c r="D1435" s="13">
        <f>'RAS-funkcijski'!E141</f>
        <v>19530093.530000001</v>
      </c>
      <c r="E1435" s="13">
        <v>0</v>
      </c>
      <c r="F1435" s="13">
        <v>0</v>
      </c>
      <c r="G1435" s="14">
        <f t="shared" si="24"/>
        <v>6535719.4997500014</v>
      </c>
      <c r="H1435" s="14">
        <f t="shared" si="27"/>
        <v>0.77999999932944775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839436.12</v>
      </c>
      <c r="D1480" s="6"/>
      <c r="E1480" s="6">
        <v>0</v>
      </c>
      <c r="F1480" s="6">
        <v>0</v>
      </c>
      <c r="G1480" s="7">
        <f t="shared" ref="G1480:G1580" si="34">B1480/1000*C1480</f>
        <v>839.43611999999996</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25262255.73</v>
      </c>
      <c r="D1481" s="1">
        <v>0</v>
      </c>
      <c r="E1481" s="1">
        <v>0</v>
      </c>
      <c r="F1481" s="1">
        <v>0</v>
      </c>
      <c r="G1481" s="2">
        <f t="shared" si="34"/>
        <v>50524.511460000002</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105761.12</v>
      </c>
      <c r="D1482" s="1">
        <v>0</v>
      </c>
      <c r="E1482" s="1">
        <v>0</v>
      </c>
      <c r="F1482" s="1">
        <v>0</v>
      </c>
      <c r="G1482" s="2">
        <f t="shared" si="34"/>
        <v>317.28336000000002</v>
      </c>
      <c r="H1482" s="2">
        <f t="shared" si="35"/>
        <v>0.11999999999534339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14940570.350000001</v>
      </c>
      <c r="D1483" s="1">
        <v>0</v>
      </c>
      <c r="E1483" s="1">
        <v>0</v>
      </c>
      <c r="F1483" s="1">
        <v>0</v>
      </c>
      <c r="G1483" s="2">
        <f t="shared" si="34"/>
        <v>59762.281400000007</v>
      </c>
      <c r="H1483" s="2">
        <f t="shared" si="35"/>
        <v>0.35000000149011612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7195821.5300000003</v>
      </c>
      <c r="D1484" s="1">
        <v>0</v>
      </c>
      <c r="E1484" s="1">
        <v>0</v>
      </c>
      <c r="F1484" s="1">
        <v>0</v>
      </c>
      <c r="G1484" s="2">
        <f t="shared" si="34"/>
        <v>35979.107650000005</v>
      </c>
      <c r="H1484" s="2">
        <f t="shared" si="35"/>
        <v>0.46999999973922968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135005.13</v>
      </c>
      <c r="D1485" s="1">
        <v>0</v>
      </c>
      <c r="E1485" s="1">
        <v>0</v>
      </c>
      <c r="F1485" s="1">
        <v>0</v>
      </c>
      <c r="G1485" s="2">
        <f t="shared" si="34"/>
        <v>810.03078000000005</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37191.57</v>
      </c>
      <c r="D1486" s="1">
        <v>0</v>
      </c>
      <c r="E1486" s="1">
        <v>0</v>
      </c>
      <c r="F1486" s="1">
        <v>0</v>
      </c>
      <c r="G1486" s="2">
        <f t="shared" si="34"/>
        <v>260.34098999999998</v>
      </c>
      <c r="H1486" s="2">
        <f t="shared" si="35"/>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5879.23</v>
      </c>
      <c r="D1489" s="1">
        <v>0</v>
      </c>
      <c r="E1489" s="1">
        <v>0</v>
      </c>
      <c r="F1489" s="1">
        <v>0</v>
      </c>
      <c r="G1489" s="2">
        <f t="shared" si="34"/>
        <v>58.792299999999997</v>
      </c>
      <c r="H1489" s="2">
        <f t="shared" si="35"/>
        <v>0.22999999999956344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7566672.8899999997</v>
      </c>
      <c r="D1491" s="1">
        <v>0</v>
      </c>
      <c r="E1491" s="1">
        <v>0</v>
      </c>
      <c r="F1491" s="1">
        <v>0</v>
      </c>
      <c r="G1491" s="2">
        <f t="shared" si="34"/>
        <v>90800.074679999991</v>
      </c>
      <c r="H1491" s="2">
        <f t="shared" si="35"/>
        <v>0.11000000033527613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10215924.26</v>
      </c>
      <c r="D1492" s="1">
        <v>0</v>
      </c>
      <c r="E1492" s="1">
        <v>0</v>
      </c>
      <c r="F1492" s="1">
        <v>0</v>
      </c>
      <c r="G1492" s="2">
        <f t="shared" si="34"/>
        <v>132807.01538</v>
      </c>
      <c r="H1492" s="2">
        <f t="shared" si="35"/>
        <v>0.25999999977648258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20245151.02</v>
      </c>
      <c r="D1499" s="1">
        <v>0</v>
      </c>
      <c r="E1499" s="1">
        <v>0</v>
      </c>
      <c r="F1499" s="1">
        <v>0</v>
      </c>
      <c r="G1499" s="2">
        <f t="shared" si="34"/>
        <v>404903.02039999998</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80617.09</v>
      </c>
      <c r="D1500" s="1">
        <v>0</v>
      </c>
      <c r="E1500" s="1">
        <v>0</v>
      </c>
      <c r="F1500" s="1">
        <v>0</v>
      </c>
      <c r="G1500" s="2">
        <f t="shared" si="34"/>
        <v>1692.9588900000001</v>
      </c>
      <c r="H1500" s="2">
        <f t="shared" si="35"/>
        <v>8.999999999650754E-2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12291176.800000001</v>
      </c>
      <c r="D1501" s="1">
        <v>0</v>
      </c>
      <c r="E1501" s="1">
        <v>0</v>
      </c>
      <c r="F1501" s="1">
        <v>0</v>
      </c>
      <c r="G1501" s="2">
        <f t="shared" si="34"/>
        <v>270405.88959999999</v>
      </c>
      <c r="H1501" s="2">
        <f t="shared" si="35"/>
        <v>0.19999999925494194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7142285.4299999997</v>
      </c>
      <c r="D1502" s="1">
        <v>0</v>
      </c>
      <c r="E1502" s="1">
        <v>0</v>
      </c>
      <c r="F1502" s="1">
        <v>0</v>
      </c>
      <c r="G1502" s="2">
        <f t="shared" si="34"/>
        <v>164272.56488999998</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106806.06</v>
      </c>
      <c r="D1503" s="1">
        <v>0</v>
      </c>
      <c r="E1503" s="1">
        <v>0</v>
      </c>
      <c r="F1503" s="1">
        <v>0</v>
      </c>
      <c r="G1503" s="2">
        <f t="shared" si="34"/>
        <v>2563.3454400000001</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37137.879999999997</v>
      </c>
      <c r="D1504" s="1">
        <v>0</v>
      </c>
      <c r="E1504" s="1">
        <v>0</v>
      </c>
      <c r="F1504" s="1">
        <v>0</v>
      </c>
      <c r="G1504" s="2">
        <f t="shared" si="34"/>
        <v>928.447</v>
      </c>
      <c r="H1504" s="2">
        <f t="shared" si="35"/>
        <v>0.12000000000261934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5879.23</v>
      </c>
      <c r="D1507" s="1">
        <v>0</v>
      </c>
      <c r="E1507" s="1">
        <v>0</v>
      </c>
      <c r="F1507" s="1">
        <v>0</v>
      </c>
      <c r="G1507" s="2">
        <f t="shared" si="34"/>
        <v>164.61843999999999</v>
      </c>
      <c r="H1507" s="2">
        <f t="shared" si="35"/>
        <v>0.22999999999956344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4999068.2</v>
      </c>
      <c r="D1509" s="1">
        <v>0</v>
      </c>
      <c r="E1509" s="1">
        <v>0</v>
      </c>
      <c r="F1509" s="1">
        <v>0</v>
      </c>
      <c r="G1509" s="2">
        <f t="shared" si="34"/>
        <v>149972.046</v>
      </c>
      <c r="H1509" s="2">
        <f t="shared" si="35"/>
        <v>0.20000000018626451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7873357.1299999999</v>
      </c>
      <c r="D1510" s="1">
        <v>0</v>
      </c>
      <c r="E1510" s="1">
        <v>0</v>
      </c>
      <c r="F1510" s="1">
        <v>0</v>
      </c>
      <c r="G1510" s="2">
        <f t="shared" si="34"/>
        <v>244074.07102999999</v>
      </c>
      <c r="H1510" s="2">
        <f t="shared" si="35"/>
        <v>0.12999999988824129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5856540.8300000019</v>
      </c>
      <c r="D1517" s="1">
        <v>0</v>
      </c>
      <c r="E1517" s="1">
        <v>0</v>
      </c>
      <c r="F1517" s="1">
        <v>0</v>
      </c>
      <c r="G1517" s="2">
        <f t="shared" si="34"/>
        <v>222548.55154000007</v>
      </c>
      <c r="H1517" s="2">
        <f t="shared" si="35"/>
        <v>0.16999999806284904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282133.74000000005</v>
      </c>
      <c r="D1518" s="1">
        <v>0</v>
      </c>
      <c r="E1518" s="1">
        <v>0</v>
      </c>
      <c r="F1518" s="1">
        <v>0</v>
      </c>
      <c r="G1518" s="2">
        <f t="shared" si="34"/>
        <v>11003.215860000002</v>
      </c>
      <c r="H1518" s="2">
        <f t="shared" si="35"/>
        <v>0.25999999995110556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52244.77</v>
      </c>
      <c r="D1519" s="1">
        <v>0</v>
      </c>
      <c r="E1519" s="1">
        <v>0</v>
      </c>
      <c r="F1519" s="1">
        <v>0</v>
      </c>
      <c r="G1519" s="2">
        <f t="shared" si="34"/>
        <v>2089.7907999999998</v>
      </c>
      <c r="H1519" s="2">
        <f t="shared" si="35"/>
        <v>0.23000000000320142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363.52</v>
      </c>
      <c r="D1520" s="1">
        <v>0</v>
      </c>
      <c r="E1520" s="1">
        <v>0</v>
      </c>
      <c r="F1520" s="1">
        <v>0</v>
      </c>
      <c r="G1520" s="2">
        <f t="shared" si="34"/>
        <v>14.90432</v>
      </c>
      <c r="H1520" s="2">
        <f t="shared" si="35"/>
        <v>0.48000000000001819</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42018.49</v>
      </c>
      <c r="D1521" s="1">
        <v>0</v>
      </c>
      <c r="E1521" s="1">
        <v>0</v>
      </c>
      <c r="F1521" s="1">
        <v>0</v>
      </c>
      <c r="G1521" s="2">
        <f t="shared" si="34"/>
        <v>1764.77658</v>
      </c>
      <c r="H1521" s="2">
        <f t="shared" si="35"/>
        <v>0.48999999999796273</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1917.19</v>
      </c>
      <c r="D1522" s="1">
        <v>0</v>
      </c>
      <c r="E1522" s="1">
        <v>0</v>
      </c>
      <c r="F1522" s="1">
        <v>0</v>
      </c>
      <c r="G1522" s="2">
        <f t="shared" si="34"/>
        <v>82.43916999999999</v>
      </c>
      <c r="H1522" s="2">
        <f t="shared" si="35"/>
        <v>0.19000000000005457</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7945.57</v>
      </c>
      <c r="D1523" s="1">
        <v>0</v>
      </c>
      <c r="E1523" s="1">
        <v>0</v>
      </c>
      <c r="F1523" s="1">
        <v>0</v>
      </c>
      <c r="G1523" s="2">
        <f t="shared" si="34"/>
        <v>349.60507999999999</v>
      </c>
      <c r="H1523" s="2">
        <f t="shared" si="35"/>
        <v>0.43000000000029104</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227898.13</v>
      </c>
      <c r="D1524" s="1">
        <v>0</v>
      </c>
      <c r="E1524" s="1">
        <v>0</v>
      </c>
      <c r="F1524" s="1">
        <v>0</v>
      </c>
      <c r="G1524" s="2">
        <f t="shared" si="34"/>
        <v>10255.415849999999</v>
      </c>
      <c r="H1524" s="2">
        <f t="shared" si="35"/>
        <v>0.13000000000465661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141266.54999999999</v>
      </c>
      <c r="D1530" s="1">
        <v>0</v>
      </c>
      <c r="E1530" s="1">
        <v>0</v>
      </c>
      <c r="F1530" s="1">
        <v>0</v>
      </c>
      <c r="G1530" s="2">
        <f t="shared" si="34"/>
        <v>7204.5940499999988</v>
      </c>
      <c r="H1530" s="2">
        <f t="shared" si="35"/>
        <v>0.45000000001164153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7179.69</v>
      </c>
      <c r="D1531" s="1">
        <v>0</v>
      </c>
      <c r="E1531" s="1">
        <v>0</v>
      </c>
      <c r="F1531" s="1">
        <v>0</v>
      </c>
      <c r="G1531" s="2">
        <f t="shared" si="34"/>
        <v>373.34387999999996</v>
      </c>
      <c r="H1531" s="2">
        <f t="shared" si="35"/>
        <v>0.31000000000040018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134086.85999999999</v>
      </c>
      <c r="D1532" s="1">
        <v>0</v>
      </c>
      <c r="E1532" s="1">
        <v>0</v>
      </c>
      <c r="F1532" s="1">
        <v>0</v>
      </c>
      <c r="G1532" s="2">
        <f t="shared" si="34"/>
        <v>7106.6035799999991</v>
      </c>
      <c r="H1532" s="2">
        <f t="shared" si="35"/>
        <v>0.14000000001396984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83640.009999999995</v>
      </c>
      <c r="D1535" s="1">
        <v>0</v>
      </c>
      <c r="E1535" s="1">
        <v>0</v>
      </c>
      <c r="F1535" s="1">
        <v>0</v>
      </c>
      <c r="G1535" s="2">
        <f t="shared" si="34"/>
        <v>4683.8405599999996</v>
      </c>
      <c r="H1535" s="2">
        <f t="shared" si="35"/>
        <v>9.9999999947613105E-3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83640.009999999995</v>
      </c>
      <c r="D1539" s="1">
        <v>0</v>
      </c>
      <c r="E1539" s="1">
        <v>0</v>
      </c>
      <c r="F1539" s="1">
        <v>0</v>
      </c>
      <c r="G1539" s="2">
        <f t="shared" si="34"/>
        <v>5018.4005999999999</v>
      </c>
      <c r="H1539" s="2">
        <f t="shared" si="35"/>
        <v>9.9999999947613105E-3</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2991.57</v>
      </c>
      <c r="D1560" s="1">
        <v>0</v>
      </c>
      <c r="E1560" s="1">
        <v>0</v>
      </c>
      <c r="F1560" s="1">
        <v>0</v>
      </c>
      <c r="G1560" s="2">
        <f t="shared" si="34"/>
        <v>242.31717000000003</v>
      </c>
      <c r="H1560" s="2">
        <f t="shared" si="35"/>
        <v>0.42999999999983629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2991.57</v>
      </c>
      <c r="D1564" s="1">
        <v>0</v>
      </c>
      <c r="E1564" s="1">
        <v>0</v>
      </c>
      <c r="F1564" s="1">
        <v>0</v>
      </c>
      <c r="G1564" s="2">
        <f t="shared" si="34"/>
        <v>254.28345000000004</v>
      </c>
      <c r="H1564" s="2">
        <f t="shared" si="35"/>
        <v>0.42999999999983629</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1990.84</v>
      </c>
      <c r="D1565" s="1">
        <v>0</v>
      </c>
      <c r="E1565" s="1">
        <v>0</v>
      </c>
      <c r="F1565" s="1">
        <v>0</v>
      </c>
      <c r="G1565" s="2">
        <f t="shared" si="34"/>
        <v>171.21223999999998</v>
      </c>
      <c r="H1565" s="2">
        <f t="shared" si="35"/>
        <v>0.16000000000008185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1990.84</v>
      </c>
      <c r="D1569" s="1">
        <v>0</v>
      </c>
      <c r="E1569" s="1">
        <v>0</v>
      </c>
      <c r="F1569" s="1">
        <v>0</v>
      </c>
      <c r="G1569" s="2">
        <f t="shared" si="34"/>
        <v>179.17559999999997</v>
      </c>
      <c r="H1569" s="2">
        <f t="shared" si="35"/>
        <v>0.16000000000008185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5574407.0899999999</v>
      </c>
      <c r="D1576" s="1">
        <v>0</v>
      </c>
      <c r="E1576" s="1">
        <v>0</v>
      </c>
      <c r="F1576" s="1">
        <v>0</v>
      </c>
      <c r="G1576" s="2">
        <f t="shared" si="34"/>
        <v>540717.48773000005</v>
      </c>
      <c r="H1576" s="2">
        <f t="shared" si="35"/>
        <v>8.9999999850988388E-2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861.01</v>
      </c>
      <c r="D1577" s="1">
        <v>0</v>
      </c>
      <c r="E1577" s="1">
        <v>0</v>
      </c>
      <c r="F1577" s="1">
        <v>0</v>
      </c>
      <c r="G1577" s="2">
        <f t="shared" si="34"/>
        <v>84.378979999999999</v>
      </c>
      <c r="H1577" s="2">
        <f t="shared" si="35"/>
        <v>9.9999999999909051E-3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5570029.1100000003</v>
      </c>
      <c r="D1578" s="1">
        <v>0</v>
      </c>
      <c r="E1578" s="1">
        <v>0</v>
      </c>
      <c r="F1578" s="1">
        <v>0</v>
      </c>
      <c r="G1578" s="2">
        <f t="shared" si="34"/>
        <v>551432.88189000008</v>
      </c>
      <c r="H1578" s="2">
        <f t="shared" si="35"/>
        <v>0.11000000033527613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3516.97</v>
      </c>
      <c r="D1579" s="1">
        <v>0</v>
      </c>
      <c r="E1579" s="1">
        <v>0</v>
      </c>
      <c r="F1579" s="1">
        <v>0</v>
      </c>
      <c r="G1579" s="2">
        <f t="shared" si="34"/>
        <v>351.697</v>
      </c>
      <c r="H1579" s="2">
        <f t="shared" si="35"/>
        <v>3.0000000000200089E-2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1940</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9424982.2300000004</v>
      </c>
      <c r="I16" s="170">
        <f>'PR-RAS'!E6</f>
        <v>15874595.390000001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8578832.0899999999</v>
      </c>
      <c r="I17" s="170">
        <f>'PR-RAS'!E151</f>
        <v>9348462.7200000007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1631429.1300000008</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2364572.15</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14455571.459999997</v>
      </c>
      <c r="I20" s="173">
        <f>BILANCA!E7</f>
        <v>24323386.540000003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3531369.9</v>
      </c>
      <c r="I21" s="175">
        <f>BILANCA!E68</f>
        <v>4706059.8000000007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871553.1399999999</v>
      </c>
      <c r="I22" s="175">
        <f>BILANCA!E176</f>
        <v>5914321.2599999998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17115388.220000003</v>
      </c>
      <c r="I23" s="177">
        <f>BILANCA!E237</f>
        <v>23115125.080000002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8645794.6899999995</v>
      </c>
      <c r="I27" s="175">
        <f>'RAS-funkcijski'!E114</f>
        <v>19530093.530000001</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8645794.6899999995</v>
      </c>
      <c r="I28" s="179">
        <f>'RAS-funkcijski'!E141</f>
        <v>19530093.530000001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839436.12</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5856540.8300000019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282133.74000000005</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5574407.0899999999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38" sqref="E63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9424982.2300000004</v>
      </c>
      <c r="E6" s="51">
        <f>E7+E44+E50+E82+E106+E124+E133+E139</f>
        <v>15874595.390000001</v>
      </c>
      <c r="F6" s="52">
        <f t="shared" ref="F6:F131" si="0">IF(D6&lt;&gt;0,IF(E6/D6&gt;=100,"&gt;&gt;100",E6/D6*100),"-")</f>
        <v>168.43103788005763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1113707.5799999998</v>
      </c>
      <c r="E50" s="51">
        <f>E51+E54+E59+E62+E65+E68+E71+E74+E77</f>
        <v>6969388.8399999999</v>
      </c>
      <c r="F50" s="52">
        <f t="shared" si="0"/>
        <v>625.78265292941626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813982.04999999993</v>
      </c>
      <c r="E54" s="51">
        <f t="shared" si="11"/>
        <v>6625576.4100000001</v>
      </c>
      <c r="F54" s="52">
        <f t="shared" si="0"/>
        <v>813.97082527802684</v>
      </c>
    </row>
    <row r="55" spans="1:6" ht="12.75" customHeight="1" x14ac:dyDescent="0.2">
      <c r="A55" s="53">
        <v>6321</v>
      </c>
      <c r="B55" s="86" t="s">
        <v>156</v>
      </c>
      <c r="C55" s="50" t="s">
        <v>157</v>
      </c>
      <c r="D55" s="242">
        <v>4273.68</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151717.79999999999</v>
      </c>
      <c r="E57" s="242">
        <v>331218.82</v>
      </c>
      <c r="F57" s="52">
        <f t="shared" si="0"/>
        <v>218.31243268752911</v>
      </c>
    </row>
    <row r="58" spans="1:6" ht="12.75" customHeight="1" x14ac:dyDescent="0.2">
      <c r="A58" s="53">
        <v>6324</v>
      </c>
      <c r="B58" s="86" t="s">
        <v>162</v>
      </c>
      <c r="C58" s="50" t="s">
        <v>163</v>
      </c>
      <c r="D58" s="242">
        <v>657990.56999999995</v>
      </c>
      <c r="E58" s="242">
        <v>6294357.5899999999</v>
      </c>
      <c r="F58" s="52">
        <f t="shared" si="0"/>
        <v>956.60300876348424</v>
      </c>
    </row>
    <row r="59" spans="1:6" ht="22.8" x14ac:dyDescent="0.2">
      <c r="A59" s="53">
        <v>633</v>
      </c>
      <c r="B59" s="86" t="s">
        <v>164</v>
      </c>
      <c r="C59" s="50" t="s">
        <v>165</v>
      </c>
      <c r="D59" s="51">
        <f t="shared" ref="D59:E59" si="12">SUM(D60:D61)</f>
        <v>265.45</v>
      </c>
      <c r="E59" s="51">
        <f t="shared" si="12"/>
        <v>26397.5</v>
      </c>
      <c r="F59" s="52">
        <f t="shared" si="0"/>
        <v>9944.4339800339058</v>
      </c>
    </row>
    <row r="60" spans="1:6" ht="12" x14ac:dyDescent="0.2">
      <c r="A60" s="53">
        <v>6331</v>
      </c>
      <c r="B60" s="86" t="s">
        <v>166</v>
      </c>
      <c r="C60" s="50" t="s">
        <v>167</v>
      </c>
      <c r="D60" s="242">
        <v>265.45</v>
      </c>
      <c r="E60" s="242">
        <v>26397.5</v>
      </c>
      <c r="F60" s="52">
        <f t="shared" si="0"/>
        <v>9944.4339800339058</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299460.07999999996</v>
      </c>
      <c r="E77" s="51">
        <f t="shared" si="18"/>
        <v>317414.93</v>
      </c>
      <c r="F77" s="52">
        <f t="shared" si="0"/>
        <v>105.99574073445783</v>
      </c>
    </row>
    <row r="78" spans="1:6" ht="12.75" customHeight="1" x14ac:dyDescent="0.2">
      <c r="A78" s="53">
        <v>6391</v>
      </c>
      <c r="B78" s="85" t="s">
        <v>202</v>
      </c>
      <c r="C78" s="50" t="s">
        <v>203</v>
      </c>
      <c r="D78" s="242">
        <v>224700.36</v>
      </c>
      <c r="E78" s="242">
        <v>114726.71</v>
      </c>
      <c r="F78" s="52">
        <f t="shared" si="0"/>
        <v>51.057644055398946</v>
      </c>
    </row>
    <row r="79" spans="1:6" ht="12.75" customHeight="1" x14ac:dyDescent="0.2">
      <c r="A79" s="53">
        <v>6392</v>
      </c>
      <c r="B79" s="85" t="s">
        <v>204</v>
      </c>
      <c r="C79" s="50" t="s">
        <v>205</v>
      </c>
      <c r="D79" s="242">
        <v>72997.539999999994</v>
      </c>
      <c r="E79" s="242">
        <v>202688.22</v>
      </c>
      <c r="F79" s="52">
        <f t="shared" si="0"/>
        <v>277.66445280210814</v>
      </c>
    </row>
    <row r="80" spans="1:6" ht="22.8" x14ac:dyDescent="0.2">
      <c r="A80" s="53">
        <v>6393</v>
      </c>
      <c r="B80" s="85" t="s">
        <v>206</v>
      </c>
      <c r="C80" s="50" t="s">
        <v>207</v>
      </c>
      <c r="D80" s="242">
        <v>1762.18</v>
      </c>
      <c r="E80" s="242"/>
      <c r="F80" s="52">
        <f t="shared" si="0"/>
        <v>0</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2319.63</v>
      </c>
      <c r="E82" s="51">
        <f t="shared" si="19"/>
        <v>5299.71</v>
      </c>
      <c r="F82" s="52">
        <f t="shared" si="0"/>
        <v>228.47221324090481</v>
      </c>
    </row>
    <row r="83" spans="1:6" ht="12.75" customHeight="1" x14ac:dyDescent="0.2">
      <c r="A83" s="53">
        <v>641</v>
      </c>
      <c r="B83" s="85" t="s">
        <v>212</v>
      </c>
      <c r="C83" s="50" t="s">
        <v>213</v>
      </c>
      <c r="D83" s="51">
        <f t="shared" ref="D83:E83" si="20">SUM(D84:D90)</f>
        <v>2319.63</v>
      </c>
      <c r="E83" s="51">
        <f t="shared" si="20"/>
        <v>5299.71</v>
      </c>
      <c r="F83" s="52">
        <f t="shared" si="0"/>
        <v>228.47221324090481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5.57</v>
      </c>
      <c r="E85" s="242"/>
      <c r="F85" s="52">
        <f t="shared" si="0"/>
        <v>0</v>
      </c>
    </row>
    <row r="86" spans="1:6" ht="12.75" customHeight="1" x14ac:dyDescent="0.2">
      <c r="A86" s="53">
        <v>6414</v>
      </c>
      <c r="B86" s="85" t="s">
        <v>218</v>
      </c>
      <c r="C86" s="50" t="s">
        <v>219</v>
      </c>
      <c r="D86" s="242">
        <v>2258.6</v>
      </c>
      <c r="E86" s="242">
        <v>5299.53</v>
      </c>
      <c r="F86" s="52">
        <f t="shared" si="0"/>
        <v>234.63782874346938</v>
      </c>
    </row>
    <row r="87" spans="1:6" ht="12.75" customHeight="1" x14ac:dyDescent="0.2">
      <c r="A87" s="53">
        <v>6415</v>
      </c>
      <c r="B87" s="85" t="s">
        <v>220</v>
      </c>
      <c r="C87" s="50" t="s">
        <v>221</v>
      </c>
      <c r="D87" s="242">
        <v>55.46</v>
      </c>
      <c r="E87" s="242">
        <v>0.18</v>
      </c>
      <c r="F87" s="52">
        <f t="shared" si="0"/>
        <v>0.3245582401730977</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1678686.99</v>
      </c>
      <c r="E106" s="51">
        <f t="shared" si="23"/>
        <v>1578467.9</v>
      </c>
      <c r="F106" s="52">
        <f t="shared" si="0"/>
        <v>94.02991203261783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1678686.99</v>
      </c>
      <c r="E112" s="51">
        <f t="shared" si="25"/>
        <v>1578467.9</v>
      </c>
      <c r="F112" s="52">
        <f t="shared" si="0"/>
        <v>94.02991203261783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1678686.99</v>
      </c>
      <c r="E117" s="242">
        <v>1578467.9</v>
      </c>
      <c r="F117" s="52">
        <f t="shared" si="0"/>
        <v>94.02991203261783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204607.24</v>
      </c>
      <c r="E124" s="51">
        <f t="shared" si="27"/>
        <v>157558.31</v>
      </c>
      <c r="F124" s="52">
        <f t="shared" si="0"/>
        <v>77.005246735159517</v>
      </c>
    </row>
    <row r="125" spans="1:6" ht="12.75" customHeight="1" x14ac:dyDescent="0.2">
      <c r="A125" s="53">
        <v>661</v>
      </c>
      <c r="B125" s="86" t="s">
        <v>296</v>
      </c>
      <c r="C125" s="50" t="s">
        <v>297</v>
      </c>
      <c r="D125" s="51">
        <f t="shared" ref="D125:E125" si="28">SUM(D126:D127)</f>
        <v>188527.59</v>
      </c>
      <c r="E125" s="51">
        <f t="shared" si="28"/>
        <v>152483.87</v>
      </c>
      <c r="F125" s="52">
        <f t="shared" si="0"/>
        <v>80.881461434901908</v>
      </c>
    </row>
    <row r="126" spans="1:6" ht="12.75" customHeight="1" x14ac:dyDescent="0.2">
      <c r="A126" s="53">
        <v>6614</v>
      </c>
      <c r="B126" s="86" t="s">
        <v>298</v>
      </c>
      <c r="C126" s="50" t="s">
        <v>299</v>
      </c>
      <c r="D126" s="242">
        <v>20674.55</v>
      </c>
      <c r="E126" s="242">
        <v>21497.05</v>
      </c>
      <c r="F126" s="52">
        <f t="shared" si="0"/>
        <v>103.97832117264947</v>
      </c>
    </row>
    <row r="127" spans="1:6" ht="12.75" customHeight="1" x14ac:dyDescent="0.2">
      <c r="A127" s="53">
        <v>6615</v>
      </c>
      <c r="B127" s="86" t="s">
        <v>300</v>
      </c>
      <c r="C127" s="50" t="s">
        <v>301</v>
      </c>
      <c r="D127" s="242">
        <v>167853.04</v>
      </c>
      <c r="E127" s="242">
        <v>130986.82</v>
      </c>
      <c r="F127" s="52">
        <f t="shared" si="0"/>
        <v>78.036608690554544</v>
      </c>
    </row>
    <row r="128" spans="1:6" ht="22.8" x14ac:dyDescent="0.2">
      <c r="A128" s="53">
        <v>663</v>
      </c>
      <c r="B128" s="231" t="s">
        <v>302</v>
      </c>
      <c r="C128" s="50" t="s">
        <v>303</v>
      </c>
      <c r="D128" s="51">
        <f t="shared" ref="D128:E128" si="29">SUM(D129:D132)</f>
        <v>16079.65</v>
      </c>
      <c r="E128" s="51">
        <f t="shared" si="29"/>
        <v>5074.4399999999996</v>
      </c>
      <c r="F128" s="52">
        <f t="shared" si="0"/>
        <v>31.558149586589256</v>
      </c>
    </row>
    <row r="129" spans="1:6" ht="12.75" customHeight="1" x14ac:dyDescent="0.2">
      <c r="A129" s="53">
        <v>6631</v>
      </c>
      <c r="B129" s="86" t="s">
        <v>304</v>
      </c>
      <c r="C129" s="50" t="s">
        <v>305</v>
      </c>
      <c r="D129" s="242">
        <v>12097.97</v>
      </c>
      <c r="E129" s="242">
        <v>5074.4399999999996</v>
      </c>
      <c r="F129" s="52">
        <f t="shared" si="0"/>
        <v>41.944557640662026</v>
      </c>
    </row>
    <row r="130" spans="1:6" ht="12.75" customHeight="1" x14ac:dyDescent="0.2">
      <c r="A130" s="53">
        <v>6632</v>
      </c>
      <c r="B130" s="232" t="s">
        <v>306</v>
      </c>
      <c r="C130" s="50" t="s">
        <v>307</v>
      </c>
      <c r="D130" s="242">
        <v>3981.68</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6419715.9500000002</v>
      </c>
      <c r="E133" s="51">
        <f t="shared" si="30"/>
        <v>7158422.4000000004</v>
      </c>
      <c r="F133" s="52">
        <f t="shared" ref="F133:F223" si="31">IF(D133&lt;&gt;0,IF(E133/D133&gt;=100,"&gt;&gt;100",E133/D133*100),"-")</f>
        <v>111.5068401118277</v>
      </c>
    </row>
    <row r="134" spans="1:6" ht="22.8" x14ac:dyDescent="0.2">
      <c r="A134" s="53">
        <v>671</v>
      </c>
      <c r="B134" s="232" t="s">
        <v>314</v>
      </c>
      <c r="C134" s="50" t="s">
        <v>315</v>
      </c>
      <c r="D134" s="51">
        <f t="shared" ref="D134:E134" si="32">SUM(D135:D137)</f>
        <v>6419715.9500000002</v>
      </c>
      <c r="E134" s="51">
        <f t="shared" si="32"/>
        <v>7158422.4000000004</v>
      </c>
      <c r="F134" s="52">
        <f t="shared" si="31"/>
        <v>111.5068401118277</v>
      </c>
    </row>
    <row r="135" spans="1:6" ht="12.75" customHeight="1" x14ac:dyDescent="0.2">
      <c r="A135" s="53">
        <v>6711</v>
      </c>
      <c r="B135" s="85" t="s">
        <v>316</v>
      </c>
      <c r="C135" s="50" t="s">
        <v>317</v>
      </c>
      <c r="D135" s="242">
        <v>6419715.9500000002</v>
      </c>
      <c r="E135" s="242">
        <v>7158422.4000000004</v>
      </c>
      <c r="F135" s="52">
        <f t="shared" si="31"/>
        <v>111.5068401118277</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5944.84</v>
      </c>
      <c r="E139" s="51">
        <f t="shared" si="33"/>
        <v>5458.23</v>
      </c>
      <c r="F139" s="52">
        <f t="shared" si="31"/>
        <v>91.814582057717274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5944.84</v>
      </c>
      <c r="E150" s="242">
        <v>5458.23</v>
      </c>
      <c r="F150" s="52">
        <f t="shared" si="31"/>
        <v>91.814582057717274</v>
      </c>
    </row>
    <row r="151" spans="1:6" ht="12.75" customHeight="1" x14ac:dyDescent="0.2">
      <c r="A151" s="53">
        <v>3</v>
      </c>
      <c r="B151" s="85" t="s">
        <v>348</v>
      </c>
      <c r="C151" s="50" t="s">
        <v>56</v>
      </c>
      <c r="D151" s="51">
        <f t="shared" ref="D151:E151" si="35">D152+D163+D196+D215+D224+D252+D263</f>
        <v>8578832.0899999999</v>
      </c>
      <c r="E151" s="51">
        <f t="shared" si="35"/>
        <v>9348462.7200000007</v>
      </c>
      <c r="F151" s="52">
        <f t="shared" si="31"/>
        <v>108.97127513309333</v>
      </c>
    </row>
    <row r="152" spans="1:6" ht="12.75" customHeight="1" x14ac:dyDescent="0.2">
      <c r="A152" s="53">
        <v>31</v>
      </c>
      <c r="B152" s="85" t="s">
        <v>349</v>
      </c>
      <c r="C152" s="50" t="s">
        <v>350</v>
      </c>
      <c r="D152" s="51">
        <f t="shared" ref="D152:E152" si="36">D153+D158+D159</f>
        <v>6401063.1999999993</v>
      </c>
      <c r="E152" s="51">
        <f t="shared" si="36"/>
        <v>7140126.7000000002</v>
      </c>
      <c r="F152" s="52">
        <f t="shared" si="31"/>
        <v>111.54594911670301</v>
      </c>
    </row>
    <row r="153" spans="1:6" ht="12.75" customHeight="1" x14ac:dyDescent="0.2">
      <c r="A153" s="53">
        <v>311</v>
      </c>
      <c r="B153" s="85" t="s">
        <v>351</v>
      </c>
      <c r="C153" s="50" t="s">
        <v>352</v>
      </c>
      <c r="D153" s="51">
        <f t="shared" ref="D153:E153" si="37">SUM(D154:D157)</f>
        <v>5358948.29</v>
      </c>
      <c r="E153" s="51">
        <f t="shared" si="37"/>
        <v>5970367.6299999999</v>
      </c>
      <c r="F153" s="52">
        <f t="shared" si="31"/>
        <v>111.40931591261911</v>
      </c>
    </row>
    <row r="154" spans="1:6" ht="12.75" customHeight="1" x14ac:dyDescent="0.2">
      <c r="A154" s="53">
        <v>3111</v>
      </c>
      <c r="B154" s="85" t="s">
        <v>353</v>
      </c>
      <c r="C154" s="50" t="s">
        <v>354</v>
      </c>
      <c r="D154" s="242">
        <v>5358948.29</v>
      </c>
      <c r="E154" s="242">
        <v>5970367.6299999999</v>
      </c>
      <c r="F154" s="52">
        <f t="shared" si="31"/>
        <v>111.40931591261911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163408.56</v>
      </c>
      <c r="E158" s="242">
        <v>191335.29</v>
      </c>
      <c r="F158" s="52">
        <f t="shared" si="31"/>
        <v>117.09012673509882</v>
      </c>
    </row>
    <row r="159" spans="1:6" ht="12.75" customHeight="1" x14ac:dyDescent="0.2">
      <c r="A159" s="53">
        <v>313</v>
      </c>
      <c r="B159" s="85" t="s">
        <v>363</v>
      </c>
      <c r="C159" s="50" t="s">
        <v>364</v>
      </c>
      <c r="D159" s="51">
        <f t="shared" ref="D159:E159" si="38">SUM(D160:D162)</f>
        <v>878706.35</v>
      </c>
      <c r="E159" s="51">
        <f t="shared" si="38"/>
        <v>978423.78</v>
      </c>
      <c r="F159" s="52">
        <f t="shared" si="31"/>
        <v>111.34820864786057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878609.99</v>
      </c>
      <c r="E161" s="242">
        <v>977221.86</v>
      </c>
      <c r="F161" s="52">
        <f t="shared" si="31"/>
        <v>111.22362266789159</v>
      </c>
    </row>
    <row r="162" spans="1:6" ht="12.75" customHeight="1" x14ac:dyDescent="0.2">
      <c r="A162" s="53">
        <v>3133</v>
      </c>
      <c r="B162" s="85" t="s">
        <v>368</v>
      </c>
      <c r="C162" s="50" t="s">
        <v>369</v>
      </c>
      <c r="D162" s="242">
        <v>96.36</v>
      </c>
      <c r="E162" s="242">
        <v>1201.92</v>
      </c>
      <c r="F162" s="52">
        <f t="shared" si="31"/>
        <v>1247.3225404732254</v>
      </c>
    </row>
    <row r="163" spans="1:6" ht="12.75" customHeight="1" x14ac:dyDescent="0.2">
      <c r="A163" s="53">
        <v>32</v>
      </c>
      <c r="B163" s="85" t="s">
        <v>370</v>
      </c>
      <c r="C163" s="50" t="s">
        <v>371</v>
      </c>
      <c r="D163" s="51">
        <f t="shared" ref="D163:E163" si="39">D164+D169+D177+D187+D188</f>
        <v>2138501.6799999997</v>
      </c>
      <c r="E163" s="51">
        <f t="shared" si="39"/>
        <v>2144594.69</v>
      </c>
      <c r="F163" s="52">
        <f t="shared" si="31"/>
        <v>100.2849195797686</v>
      </c>
    </row>
    <row r="164" spans="1:6" ht="12.75" customHeight="1" x14ac:dyDescent="0.2">
      <c r="A164" s="53">
        <v>321</v>
      </c>
      <c r="B164" s="85" t="s">
        <v>372</v>
      </c>
      <c r="C164" s="50" t="s">
        <v>373</v>
      </c>
      <c r="D164" s="51">
        <f t="shared" ref="D164:E164" si="40">SUM(D165:D168)</f>
        <v>284050.87</v>
      </c>
      <c r="E164" s="51">
        <f t="shared" si="40"/>
        <v>318513.31999999995</v>
      </c>
      <c r="F164" s="52">
        <f t="shared" si="31"/>
        <v>112.13249232435018</v>
      </c>
    </row>
    <row r="165" spans="1:6" ht="12.75" customHeight="1" x14ac:dyDescent="0.2">
      <c r="A165" s="53">
        <v>3211</v>
      </c>
      <c r="B165" s="85" t="s">
        <v>374</v>
      </c>
      <c r="C165" s="50" t="s">
        <v>375</v>
      </c>
      <c r="D165" s="242">
        <v>57023.09</v>
      </c>
      <c r="E165" s="242">
        <v>84677.51</v>
      </c>
      <c r="F165" s="52">
        <f t="shared" si="31"/>
        <v>148.49688082494302</v>
      </c>
    </row>
    <row r="166" spans="1:6" ht="12.75" customHeight="1" x14ac:dyDescent="0.2">
      <c r="A166" s="53">
        <v>3212</v>
      </c>
      <c r="B166" s="85" t="s">
        <v>376</v>
      </c>
      <c r="C166" s="50" t="s">
        <v>377</v>
      </c>
      <c r="D166" s="242">
        <v>167325.67000000001</v>
      </c>
      <c r="E166" s="242">
        <v>178061.81</v>
      </c>
      <c r="F166" s="52">
        <f t="shared" si="31"/>
        <v>106.41631376703884</v>
      </c>
    </row>
    <row r="167" spans="1:6" ht="12.75" customHeight="1" x14ac:dyDescent="0.2">
      <c r="A167" s="53">
        <v>3213</v>
      </c>
      <c r="B167" s="85" t="s">
        <v>378</v>
      </c>
      <c r="C167" s="50" t="s">
        <v>379</v>
      </c>
      <c r="D167" s="242">
        <v>42820.04</v>
      </c>
      <c r="E167" s="242">
        <v>36987.78</v>
      </c>
      <c r="F167" s="52">
        <f t="shared" si="31"/>
        <v>86.379601700512183</v>
      </c>
    </row>
    <row r="168" spans="1:6" ht="12.75" customHeight="1" x14ac:dyDescent="0.2">
      <c r="A168" s="53">
        <v>3214</v>
      </c>
      <c r="B168" s="85" t="s">
        <v>380</v>
      </c>
      <c r="C168" s="50" t="s">
        <v>381</v>
      </c>
      <c r="D168" s="242">
        <v>16882.07</v>
      </c>
      <c r="E168" s="242">
        <v>18786.22</v>
      </c>
      <c r="F168" s="52">
        <f t="shared" si="31"/>
        <v>111.27912631567101</v>
      </c>
    </row>
    <row r="169" spans="1:6" ht="12.75" customHeight="1" x14ac:dyDescent="0.2">
      <c r="A169" s="53">
        <v>322</v>
      </c>
      <c r="B169" s="85" t="s">
        <v>382</v>
      </c>
      <c r="C169" s="50" t="s">
        <v>383</v>
      </c>
      <c r="D169" s="51">
        <f t="shared" ref="D169:E169" si="41">SUM(D170:D176)</f>
        <v>308464.73</v>
      </c>
      <c r="E169" s="51">
        <f t="shared" si="41"/>
        <v>311426.43</v>
      </c>
      <c r="F169" s="52">
        <f t="shared" si="31"/>
        <v>100.96014218546152</v>
      </c>
    </row>
    <row r="170" spans="1:6" ht="12.75" customHeight="1" x14ac:dyDescent="0.2">
      <c r="A170" s="53">
        <v>3221</v>
      </c>
      <c r="B170" s="85" t="s">
        <v>384</v>
      </c>
      <c r="C170" s="50" t="s">
        <v>385</v>
      </c>
      <c r="D170" s="242">
        <v>102844.12</v>
      </c>
      <c r="E170" s="242">
        <v>96974.97</v>
      </c>
      <c r="F170" s="52">
        <f t="shared" si="31"/>
        <v>94.293159395014513</v>
      </c>
    </row>
    <row r="171" spans="1:6" ht="12.75" customHeight="1" x14ac:dyDescent="0.2">
      <c r="A171" s="53">
        <v>3222</v>
      </c>
      <c r="B171" s="85" t="s">
        <v>386</v>
      </c>
      <c r="C171" s="50" t="s">
        <v>387</v>
      </c>
      <c r="D171" s="242">
        <v>39031.129999999997</v>
      </c>
      <c r="E171" s="242">
        <v>42656.99</v>
      </c>
      <c r="F171" s="52">
        <f t="shared" si="31"/>
        <v>109.28966186733513</v>
      </c>
    </row>
    <row r="172" spans="1:6" ht="12.75" customHeight="1" x14ac:dyDescent="0.2">
      <c r="A172" s="53">
        <v>3223</v>
      </c>
      <c r="B172" s="85" t="s">
        <v>388</v>
      </c>
      <c r="C172" s="50" t="s">
        <v>389</v>
      </c>
      <c r="D172" s="242">
        <v>151306.04999999999</v>
      </c>
      <c r="E172" s="242">
        <v>153893.9</v>
      </c>
      <c r="F172" s="52">
        <f t="shared" si="31"/>
        <v>101.71034139084327</v>
      </c>
    </row>
    <row r="173" spans="1:6" ht="12.75" customHeight="1" x14ac:dyDescent="0.2">
      <c r="A173" s="53">
        <v>3224</v>
      </c>
      <c r="B173" s="85" t="s">
        <v>390</v>
      </c>
      <c r="C173" s="50" t="s">
        <v>391</v>
      </c>
      <c r="D173" s="242">
        <v>9164.3799999999992</v>
      </c>
      <c r="E173" s="242">
        <v>4047.64</v>
      </c>
      <c r="F173" s="52">
        <f t="shared" si="31"/>
        <v>44.167090408734687</v>
      </c>
    </row>
    <row r="174" spans="1:6" ht="12.75" customHeight="1" x14ac:dyDescent="0.2">
      <c r="A174" s="53">
        <v>3225</v>
      </c>
      <c r="B174" s="85" t="s">
        <v>392</v>
      </c>
      <c r="C174" s="50" t="s">
        <v>393</v>
      </c>
      <c r="D174" s="242">
        <v>4306.33</v>
      </c>
      <c r="E174" s="242">
        <v>3631.05</v>
      </c>
      <c r="F174" s="52">
        <f t="shared" si="31"/>
        <v>84.318897994347864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1812.72</v>
      </c>
      <c r="E176" s="242">
        <v>10221.879999999999</v>
      </c>
      <c r="F176" s="52">
        <f t="shared" si="31"/>
        <v>563.89734763228739</v>
      </c>
    </row>
    <row r="177" spans="1:6" ht="12.75" customHeight="1" x14ac:dyDescent="0.2">
      <c r="A177" s="53">
        <v>323</v>
      </c>
      <c r="B177" s="85" t="s">
        <v>398</v>
      </c>
      <c r="C177" s="50" t="s">
        <v>399</v>
      </c>
      <c r="D177" s="51">
        <f t="shared" ref="D177:E177" si="42">SUM(D178:D186)</f>
        <v>1465011.5399999998</v>
      </c>
      <c r="E177" s="51">
        <f t="shared" si="42"/>
        <v>1354468.2</v>
      </c>
      <c r="F177" s="52">
        <f t="shared" si="31"/>
        <v>92.454438959572983</v>
      </c>
    </row>
    <row r="178" spans="1:6" ht="12.75" customHeight="1" x14ac:dyDescent="0.2">
      <c r="A178" s="53">
        <v>3231</v>
      </c>
      <c r="B178" s="85" t="s">
        <v>400</v>
      </c>
      <c r="C178" s="50" t="s">
        <v>401</v>
      </c>
      <c r="D178" s="242">
        <v>62982.26</v>
      </c>
      <c r="E178" s="242">
        <v>71113.399999999994</v>
      </c>
      <c r="F178" s="52">
        <f t="shared" si="31"/>
        <v>112.91020677886121</v>
      </c>
    </row>
    <row r="179" spans="1:6" ht="12.75" customHeight="1" x14ac:dyDescent="0.2">
      <c r="A179" s="53">
        <v>3232</v>
      </c>
      <c r="B179" s="85" t="s">
        <v>402</v>
      </c>
      <c r="C179" s="50" t="s">
        <v>403</v>
      </c>
      <c r="D179" s="242">
        <v>168984.24</v>
      </c>
      <c r="E179" s="242">
        <v>28887.79</v>
      </c>
      <c r="F179" s="52">
        <f t="shared" si="31"/>
        <v>17.094961044887974</v>
      </c>
    </row>
    <row r="180" spans="1:6" ht="12.75" customHeight="1" x14ac:dyDescent="0.2">
      <c r="A180" s="53">
        <v>3233</v>
      </c>
      <c r="B180" s="85" t="s">
        <v>404</v>
      </c>
      <c r="C180" s="50" t="s">
        <v>405</v>
      </c>
      <c r="D180" s="242">
        <v>37255.370000000003</v>
      </c>
      <c r="E180" s="242">
        <v>27508.11</v>
      </c>
      <c r="F180" s="52">
        <f t="shared" si="31"/>
        <v>73.836630799801469</v>
      </c>
    </row>
    <row r="181" spans="1:6" ht="12.75" customHeight="1" x14ac:dyDescent="0.2">
      <c r="A181" s="53">
        <v>3234</v>
      </c>
      <c r="B181" s="85" t="s">
        <v>406</v>
      </c>
      <c r="C181" s="50" t="s">
        <v>407</v>
      </c>
      <c r="D181" s="242">
        <v>24074.9</v>
      </c>
      <c r="E181" s="242">
        <v>30051.79</v>
      </c>
      <c r="F181" s="52">
        <f t="shared" si="31"/>
        <v>124.82622980780813</v>
      </c>
    </row>
    <row r="182" spans="1:6" ht="12.75" customHeight="1" x14ac:dyDescent="0.2">
      <c r="A182" s="53">
        <v>3235</v>
      </c>
      <c r="B182" s="85" t="s">
        <v>408</v>
      </c>
      <c r="C182" s="50" t="s">
        <v>409</v>
      </c>
      <c r="D182" s="242">
        <v>37945.33</v>
      </c>
      <c r="E182" s="242">
        <v>157882.06</v>
      </c>
      <c r="F182" s="52">
        <f t="shared" si="31"/>
        <v>416.07770969444726</v>
      </c>
    </row>
    <row r="183" spans="1:6" ht="12.75" customHeight="1" x14ac:dyDescent="0.2">
      <c r="A183" s="53">
        <v>3236</v>
      </c>
      <c r="B183" s="85" t="s">
        <v>410</v>
      </c>
      <c r="C183" s="50" t="s">
        <v>411</v>
      </c>
      <c r="D183" s="242">
        <v>14875.57</v>
      </c>
      <c r="E183" s="242">
        <v>17651.95</v>
      </c>
      <c r="F183" s="52">
        <f t="shared" si="31"/>
        <v>118.66402430293428</v>
      </c>
    </row>
    <row r="184" spans="1:6" ht="12.75" customHeight="1" x14ac:dyDescent="0.2">
      <c r="A184" s="53">
        <v>3237</v>
      </c>
      <c r="B184" s="85" t="s">
        <v>412</v>
      </c>
      <c r="C184" s="50" t="s">
        <v>413</v>
      </c>
      <c r="D184" s="242">
        <v>1008229.5</v>
      </c>
      <c r="E184" s="242">
        <v>865871.11</v>
      </c>
      <c r="F184" s="52">
        <f t="shared" si="31"/>
        <v>85.880358588991896</v>
      </c>
    </row>
    <row r="185" spans="1:6" ht="12.75" customHeight="1" x14ac:dyDescent="0.2">
      <c r="A185" s="53">
        <v>3238</v>
      </c>
      <c r="B185" s="85" t="s">
        <v>414</v>
      </c>
      <c r="C185" s="50" t="s">
        <v>415</v>
      </c>
      <c r="D185" s="242">
        <v>34094.480000000003</v>
      </c>
      <c r="E185" s="242">
        <v>36571.410000000003</v>
      </c>
      <c r="F185" s="52">
        <f t="shared" si="31"/>
        <v>107.26490035923703</v>
      </c>
    </row>
    <row r="186" spans="1:6" ht="12.75" customHeight="1" x14ac:dyDescent="0.2">
      <c r="A186" s="53">
        <v>3239</v>
      </c>
      <c r="B186" s="85" t="s">
        <v>416</v>
      </c>
      <c r="C186" s="50" t="s">
        <v>417</v>
      </c>
      <c r="D186" s="242">
        <v>76569.89</v>
      </c>
      <c r="E186" s="242">
        <v>118930.58</v>
      </c>
      <c r="F186" s="52">
        <f t="shared" si="31"/>
        <v>155.32290826067532</v>
      </c>
    </row>
    <row r="187" spans="1:6" ht="12.75" customHeight="1" x14ac:dyDescent="0.2">
      <c r="A187" s="53">
        <v>324</v>
      </c>
      <c r="B187" s="85" t="s">
        <v>418</v>
      </c>
      <c r="C187" s="50" t="s">
        <v>419</v>
      </c>
      <c r="D187" s="242">
        <v>21648</v>
      </c>
      <c r="E187" s="242">
        <v>17144.61</v>
      </c>
      <c r="F187" s="52">
        <f t="shared" si="31"/>
        <v>79.197200665188475</v>
      </c>
    </row>
    <row r="188" spans="1:6" ht="12.75" customHeight="1" x14ac:dyDescent="0.2">
      <c r="A188" s="53">
        <v>329</v>
      </c>
      <c r="B188" s="85" t="s">
        <v>420</v>
      </c>
      <c r="C188" s="50" t="s">
        <v>421</v>
      </c>
      <c r="D188" s="51">
        <f t="shared" ref="D188:E188" si="43">SUM(D189:D195)</f>
        <v>59326.539999999994</v>
      </c>
      <c r="E188" s="51">
        <f t="shared" si="43"/>
        <v>143042.13</v>
      </c>
      <c r="F188" s="52">
        <f t="shared" si="31"/>
        <v>241.10984729599943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4387.47</v>
      </c>
      <c r="E190" s="242">
        <v>4589.37</v>
      </c>
      <c r="F190" s="52">
        <f t="shared" si="31"/>
        <v>104.6017408666042</v>
      </c>
    </row>
    <row r="191" spans="1:6" ht="12.75" customHeight="1" x14ac:dyDescent="0.2">
      <c r="A191" s="53">
        <v>3293</v>
      </c>
      <c r="B191" s="85" t="s">
        <v>426</v>
      </c>
      <c r="C191" s="50" t="s">
        <v>427</v>
      </c>
      <c r="D191" s="242">
        <v>45312.19</v>
      </c>
      <c r="E191" s="242">
        <v>42216.56</v>
      </c>
      <c r="F191" s="52">
        <f t="shared" si="31"/>
        <v>93.168218088774779</v>
      </c>
    </row>
    <row r="192" spans="1:6" ht="12.75" customHeight="1" x14ac:dyDescent="0.2">
      <c r="A192" s="53">
        <v>3294</v>
      </c>
      <c r="B192" s="85" t="s">
        <v>428</v>
      </c>
      <c r="C192" s="50" t="s">
        <v>429</v>
      </c>
      <c r="D192" s="242">
        <v>1919.42</v>
      </c>
      <c r="E192" s="242">
        <v>1791.95</v>
      </c>
      <c r="F192" s="52">
        <f t="shared" si="31"/>
        <v>93.358931343843452</v>
      </c>
    </row>
    <row r="193" spans="1:6" ht="12.75" customHeight="1" x14ac:dyDescent="0.2">
      <c r="A193" s="53">
        <v>3295</v>
      </c>
      <c r="B193" s="85" t="s">
        <v>430</v>
      </c>
      <c r="C193" s="50" t="s">
        <v>431</v>
      </c>
      <c r="D193" s="242">
        <v>6916.99</v>
      </c>
      <c r="E193" s="242">
        <v>8878.3700000000008</v>
      </c>
      <c r="F193" s="52">
        <f t="shared" si="31"/>
        <v>128.35597564836729</v>
      </c>
    </row>
    <row r="194" spans="1:6" ht="12.75" customHeight="1" x14ac:dyDescent="0.2">
      <c r="A194" s="53" t="s">
        <v>432</v>
      </c>
      <c r="B194" s="85" t="s">
        <v>433</v>
      </c>
      <c r="C194" s="50" t="s">
        <v>432</v>
      </c>
      <c r="D194" s="242">
        <v>682.2</v>
      </c>
      <c r="E194" s="242"/>
      <c r="F194" s="52">
        <f t="shared" si="31"/>
        <v>0</v>
      </c>
    </row>
    <row r="195" spans="1:6" ht="12.75" customHeight="1" x14ac:dyDescent="0.2">
      <c r="A195" s="53">
        <v>3299</v>
      </c>
      <c r="B195" s="85" t="s">
        <v>434</v>
      </c>
      <c r="C195" s="50" t="s">
        <v>435</v>
      </c>
      <c r="D195" s="242">
        <v>108.27</v>
      </c>
      <c r="E195" s="242">
        <v>85565.88</v>
      </c>
      <c r="F195" s="52" t="str">
        <f t="shared" si="31"/>
        <v>&gt;&gt;100</v>
      </c>
    </row>
    <row r="196" spans="1:6" ht="12.75" customHeight="1" x14ac:dyDescent="0.2">
      <c r="A196" s="53">
        <v>34</v>
      </c>
      <c r="B196" s="232" t="s">
        <v>436</v>
      </c>
      <c r="C196" s="50" t="s">
        <v>437</v>
      </c>
      <c r="D196" s="51">
        <f t="shared" ref="D196:E196" si="44">D197+D202+D210</f>
        <v>10440.219999999999</v>
      </c>
      <c r="E196" s="51">
        <f t="shared" si="44"/>
        <v>37191.57</v>
      </c>
      <c r="F196" s="52">
        <f t="shared" si="31"/>
        <v>356.23358511602248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10440.219999999999</v>
      </c>
      <c r="E210" s="51">
        <f t="shared" si="47"/>
        <v>37191.57</v>
      </c>
      <c r="F210" s="52">
        <f t="shared" si="31"/>
        <v>356.23358511602248</v>
      </c>
    </row>
    <row r="211" spans="1:6" ht="12.75" customHeight="1" x14ac:dyDescent="0.2">
      <c r="A211" s="53">
        <v>3431</v>
      </c>
      <c r="B211" s="232" t="s">
        <v>466</v>
      </c>
      <c r="C211" s="50" t="s">
        <v>467</v>
      </c>
      <c r="D211" s="242">
        <v>7307.13</v>
      </c>
      <c r="E211" s="242">
        <v>7558.97</v>
      </c>
      <c r="F211" s="52">
        <f t="shared" si="31"/>
        <v>103.44649677780468</v>
      </c>
    </row>
    <row r="212" spans="1:6" ht="12.75" customHeight="1" x14ac:dyDescent="0.2">
      <c r="A212" s="53">
        <v>3432</v>
      </c>
      <c r="B212" s="85" t="s">
        <v>468</v>
      </c>
      <c r="C212" s="50" t="s">
        <v>469</v>
      </c>
      <c r="D212" s="242">
        <v>100.35</v>
      </c>
      <c r="E212" s="242"/>
      <c r="F212" s="52">
        <f t="shared" si="31"/>
        <v>0</v>
      </c>
    </row>
    <row r="213" spans="1:6" ht="12.75" customHeight="1" x14ac:dyDescent="0.2">
      <c r="A213" s="53">
        <v>3433</v>
      </c>
      <c r="B213" s="85" t="s">
        <v>470</v>
      </c>
      <c r="C213" s="50" t="s">
        <v>471</v>
      </c>
      <c r="D213" s="242">
        <v>2619.0300000000002</v>
      </c>
      <c r="E213" s="242">
        <v>28748.92</v>
      </c>
      <c r="F213" s="52">
        <f t="shared" si="31"/>
        <v>1097.6934208466491</v>
      </c>
    </row>
    <row r="214" spans="1:6" ht="12.75" customHeight="1" x14ac:dyDescent="0.2">
      <c r="A214" s="53">
        <v>3434</v>
      </c>
      <c r="B214" s="85" t="s">
        <v>472</v>
      </c>
      <c r="C214" s="50" t="s">
        <v>473</v>
      </c>
      <c r="D214" s="242">
        <v>413.71</v>
      </c>
      <c r="E214" s="242">
        <v>883.68</v>
      </c>
      <c r="F214" s="52">
        <f t="shared" si="31"/>
        <v>213.59889777863719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12017.230000000001</v>
      </c>
      <c r="E224" s="51">
        <f t="shared" si="51"/>
        <v>13047.1</v>
      </c>
      <c r="F224" s="52">
        <f t="shared" ref="F224:F235" si="52">IF(D224&lt;&gt;0,IF(E224/D224&gt;=100,"&gt;&gt;100",E224/D224*100),"-")</f>
        <v>108.56994498732236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12017.230000000001</v>
      </c>
      <c r="E247" s="51">
        <f t="shared" si="62"/>
        <v>13047.1</v>
      </c>
      <c r="F247" s="52">
        <f t="shared" si="61"/>
        <v>108.56994498732236</v>
      </c>
    </row>
    <row r="248" spans="1:6" ht="12.75" customHeight="1" x14ac:dyDescent="0.2">
      <c r="A248" s="53" t="s">
        <v>540</v>
      </c>
      <c r="B248" s="85" t="s">
        <v>202</v>
      </c>
      <c r="C248" s="50" t="s">
        <v>540</v>
      </c>
      <c r="D248" s="242">
        <v>11802.45</v>
      </c>
      <c r="E248" s="242">
        <v>13047.1</v>
      </c>
      <c r="F248" s="52">
        <f t="shared" si="61"/>
        <v>110.54569178433292</v>
      </c>
    </row>
    <row r="249" spans="1:6" ht="12.75" customHeight="1" x14ac:dyDescent="0.2">
      <c r="A249" s="53" t="s">
        <v>541</v>
      </c>
      <c r="B249" s="85" t="s">
        <v>204</v>
      </c>
      <c r="C249" s="50" t="s">
        <v>541</v>
      </c>
      <c r="D249" s="242">
        <v>214.78</v>
      </c>
      <c r="E249" s="242"/>
      <c r="F249" s="52">
        <f t="shared" si="61"/>
        <v>0</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8221.85</v>
      </c>
      <c r="E252" s="51">
        <f t="shared" si="63"/>
        <v>5879.23</v>
      </c>
      <c r="F252" s="52">
        <f t="shared" ref="F252:F258" si="64">IF(D252&lt;&gt;0,IF(E252/D252&gt;=100,"&gt;&gt;100",E252/D252*100),"-")</f>
        <v>71.507385807330465</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8221.85</v>
      </c>
      <c r="E259" s="51">
        <f t="shared" si="66"/>
        <v>5879.23</v>
      </c>
      <c r="F259" s="52">
        <f t="shared" ref="F259:F262" si="67">IF(D259&lt;&gt;0,IF(E259/D259&gt;=100,"&gt;&gt;100",E259/D259*100),"-")</f>
        <v>71.507385807330465</v>
      </c>
    </row>
    <row r="260" spans="1:6" ht="12.75" customHeight="1" x14ac:dyDescent="0.2">
      <c r="A260" s="53">
        <v>3721</v>
      </c>
      <c r="B260" s="85" t="s">
        <v>560</v>
      </c>
      <c r="C260" s="50" t="s">
        <v>561</v>
      </c>
      <c r="D260" s="242">
        <v>8221.85</v>
      </c>
      <c r="E260" s="242">
        <v>5879.23</v>
      </c>
      <c r="F260" s="52">
        <f t="shared" si="67"/>
        <v>71.507385807330465</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8587.91</v>
      </c>
      <c r="E263" s="51">
        <f t="shared" si="68"/>
        <v>7623.43</v>
      </c>
      <c r="F263" s="52">
        <f t="shared" ref="F263:F267" si="69">IF(D263&lt;&gt;0,IF(E263/D263&gt;=100,"&gt;&gt;100",E263/D263*100),"-")</f>
        <v>88.769328043726588</v>
      </c>
    </row>
    <row r="264" spans="1:6" ht="12.75" customHeight="1" x14ac:dyDescent="0.2">
      <c r="A264" s="53">
        <v>381</v>
      </c>
      <c r="B264" s="85" t="s">
        <v>568</v>
      </c>
      <c r="C264" s="50" t="s">
        <v>569</v>
      </c>
      <c r="D264" s="51">
        <f t="shared" ref="D264:E264" si="70">SUM(D265:D267)</f>
        <v>8587.91</v>
      </c>
      <c r="E264" s="51">
        <f t="shared" si="70"/>
        <v>7623.43</v>
      </c>
      <c r="F264" s="52">
        <f t="shared" si="69"/>
        <v>88.769328043726588</v>
      </c>
    </row>
    <row r="265" spans="1:6" ht="12.75" customHeight="1" x14ac:dyDescent="0.2">
      <c r="A265" s="53">
        <v>3811</v>
      </c>
      <c r="B265" s="85" t="s">
        <v>570</v>
      </c>
      <c r="C265" s="50" t="s">
        <v>571</v>
      </c>
      <c r="D265" s="242">
        <v>8587.91</v>
      </c>
      <c r="E265" s="242">
        <v>7623.43</v>
      </c>
      <c r="F265" s="52">
        <f t="shared" si="69"/>
        <v>88.769328043726588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8578832.0899999999</v>
      </c>
      <c r="E289" s="51">
        <f t="shared" si="79"/>
        <v>9348462.7200000007</v>
      </c>
      <c r="F289" s="52">
        <f t="shared" si="76"/>
        <v>108.97127513309333</v>
      </c>
    </row>
    <row r="290" spans="1:6" ht="12.75" customHeight="1" x14ac:dyDescent="0.2">
      <c r="A290" s="53" t="s">
        <v>609</v>
      </c>
      <c r="B290" s="85" t="s">
        <v>620</v>
      </c>
      <c r="C290" s="50" t="s">
        <v>621</v>
      </c>
      <c r="D290" s="51">
        <f>IF(D6&gt;=D289,D6-D289,0)</f>
        <v>846150.1400000006</v>
      </c>
      <c r="E290" s="51">
        <f>IF(E6&gt;=E289,E6-E289,0)</f>
        <v>6526132.6699999999</v>
      </c>
      <c r="F290" s="52">
        <f t="shared" si="76"/>
        <v>771.27360281474341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778721.83</v>
      </c>
      <c r="E292" s="242">
        <v>601764.29</v>
      </c>
      <c r="F292" s="52">
        <f t="shared" si="76"/>
        <v>77.275898378243753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1028387.62</v>
      </c>
      <c r="E294" s="242">
        <v>1155358.95</v>
      </c>
      <c r="F294" s="52">
        <f t="shared" si="76"/>
        <v>112.34664124019696</v>
      </c>
    </row>
    <row r="295" spans="1:6" ht="12" x14ac:dyDescent="0.2">
      <c r="A295" s="53">
        <v>9661</v>
      </c>
      <c r="B295" s="85" t="s">
        <v>630</v>
      </c>
      <c r="C295" s="50" t="s">
        <v>631</v>
      </c>
      <c r="D295" s="242">
        <v>1016212.38</v>
      </c>
      <c r="E295" s="242">
        <v>1012275.59</v>
      </c>
      <c r="F295" s="52">
        <f t="shared" si="76"/>
        <v>99.612601649273344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515.14</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515.14</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515.14</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v>515.14</v>
      </c>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66962.600000000006</v>
      </c>
      <c r="E350" s="51">
        <f t="shared" si="95"/>
        <v>10181630.810000002</v>
      </c>
      <c r="F350" s="52" t="str">
        <f t="shared" si="81"/>
        <v>&gt;&gt;100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66962.600000000006</v>
      </c>
      <c r="E363" s="51">
        <f t="shared" si="99"/>
        <v>10181630.810000002</v>
      </c>
      <c r="F363" s="52" t="str">
        <f t="shared" si="81"/>
        <v>&gt;&gt;100</v>
      </c>
    </row>
    <row r="364" spans="1:6" ht="12.75" customHeight="1" x14ac:dyDescent="0.2">
      <c r="A364" s="53">
        <v>421</v>
      </c>
      <c r="B364" s="85" t="s">
        <v>759</v>
      </c>
      <c r="C364" s="50" t="s">
        <v>760</v>
      </c>
      <c r="D364" s="51">
        <f t="shared" ref="D364:E364" si="100">SUM(D365:D368)</f>
        <v>0</v>
      </c>
      <c r="E364" s="51">
        <f t="shared" si="100"/>
        <v>9245999.7100000009</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9245999.7100000009</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44618.76</v>
      </c>
      <c r="E369" s="51">
        <f t="shared" si="101"/>
        <v>854366.46000000008</v>
      </c>
      <c r="F369" s="52">
        <f t="shared" si="81"/>
        <v>1914.8144412798565</v>
      </c>
    </row>
    <row r="370" spans="1:6" ht="12.75" customHeight="1" x14ac:dyDescent="0.2">
      <c r="A370" s="53">
        <v>4221</v>
      </c>
      <c r="B370" s="85" t="s">
        <v>675</v>
      </c>
      <c r="C370" s="50" t="s">
        <v>767</v>
      </c>
      <c r="D370" s="242">
        <v>33053.410000000003</v>
      </c>
      <c r="E370" s="242">
        <v>737096.43</v>
      </c>
      <c r="F370" s="52">
        <f t="shared" si="81"/>
        <v>2230.0162978645772</v>
      </c>
    </row>
    <row r="371" spans="1:6" ht="12.75" customHeight="1" x14ac:dyDescent="0.2">
      <c r="A371" s="53">
        <v>4222</v>
      </c>
      <c r="B371" s="85" t="s">
        <v>768</v>
      </c>
      <c r="C371" s="50" t="s">
        <v>769</v>
      </c>
      <c r="D371" s="242">
        <v>1279.17</v>
      </c>
      <c r="E371" s="242">
        <v>5544.57</v>
      </c>
      <c r="F371" s="52">
        <f t="shared" si="81"/>
        <v>433.45059687140878</v>
      </c>
    </row>
    <row r="372" spans="1:6" ht="12.75" customHeight="1" x14ac:dyDescent="0.2">
      <c r="A372" s="53">
        <v>4223</v>
      </c>
      <c r="B372" s="85" t="s">
        <v>679</v>
      </c>
      <c r="C372" s="50" t="s">
        <v>770</v>
      </c>
      <c r="D372" s="242">
        <v>1640.32</v>
      </c>
      <c r="E372" s="242">
        <v>842.75</v>
      </c>
      <c r="F372" s="52">
        <f t="shared" si="81"/>
        <v>51.377170308232543</v>
      </c>
    </row>
    <row r="373" spans="1:6" ht="12.75" customHeight="1" x14ac:dyDescent="0.2">
      <c r="A373" s="53">
        <v>4224</v>
      </c>
      <c r="B373" s="85" t="s">
        <v>681</v>
      </c>
      <c r="C373" s="50" t="s">
        <v>771</v>
      </c>
      <c r="D373" s="242">
        <v>0</v>
      </c>
      <c r="E373" s="242">
        <v>3202.5</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4538.75</v>
      </c>
      <c r="E375" s="242">
        <v>65254.66</v>
      </c>
      <c r="F375" s="52">
        <f t="shared" si="81"/>
        <v>1437.7231616634538</v>
      </c>
    </row>
    <row r="376" spans="1:6" ht="12.75" customHeight="1" x14ac:dyDescent="0.2">
      <c r="A376" s="53">
        <v>4227</v>
      </c>
      <c r="B376" s="232" t="s">
        <v>687</v>
      </c>
      <c r="C376" s="50" t="s">
        <v>774</v>
      </c>
      <c r="D376" s="242">
        <v>4107.1099999999997</v>
      </c>
      <c r="E376" s="242">
        <v>42425.55</v>
      </c>
      <c r="F376" s="52">
        <f t="shared" si="81"/>
        <v>1032.9781768688933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21980</v>
      </c>
      <c r="F378" s="52" t="str">
        <f t="shared" si="81"/>
        <v>-</v>
      </c>
    </row>
    <row r="379" spans="1:6" ht="12.75" customHeight="1" x14ac:dyDescent="0.2">
      <c r="A379" s="53">
        <v>4231</v>
      </c>
      <c r="B379" s="85" t="s">
        <v>693</v>
      </c>
      <c r="C379" s="50" t="s">
        <v>778</v>
      </c>
      <c r="D379" s="242">
        <v>0</v>
      </c>
      <c r="E379" s="242">
        <v>21980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6417.1</v>
      </c>
      <c r="E383" s="51">
        <f t="shared" si="103"/>
        <v>59284.639999999999</v>
      </c>
      <c r="F383" s="52">
        <f t="shared" si="81"/>
        <v>923.85407738698166</v>
      </c>
    </row>
    <row r="384" spans="1:6" ht="12.75" customHeight="1" x14ac:dyDescent="0.2">
      <c r="A384" s="53">
        <v>4241</v>
      </c>
      <c r="B384" s="85" t="s">
        <v>784</v>
      </c>
      <c r="C384" s="50" t="s">
        <v>785</v>
      </c>
      <c r="D384" s="242">
        <v>6417.1</v>
      </c>
      <c r="E384" s="242">
        <v>59284.639999999999</v>
      </c>
      <c r="F384" s="52">
        <f t="shared" si="81"/>
        <v>923.85407738698166</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15926.74</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15926.74</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66962.600000000006</v>
      </c>
      <c r="E408" s="51">
        <f t="shared" si="111"/>
        <v>10181115.670000002</v>
      </c>
      <c r="F408" s="52" t="str">
        <f t="shared" si="81"/>
        <v>&gt;&gt;100</v>
      </c>
    </row>
    <row r="409" spans="1:6" ht="12.75" customHeight="1" x14ac:dyDescent="0.2">
      <c r="A409" s="53">
        <v>92212</v>
      </c>
      <c r="B409" s="85" t="s">
        <v>824</v>
      </c>
      <c r="C409" s="50" t="s">
        <v>825</v>
      </c>
      <c r="D409" s="242">
        <v>73519.759999999995</v>
      </c>
      <c r="E409" s="242">
        <v>688646.56</v>
      </c>
      <c r="F409" s="52">
        <f t="shared" si="81"/>
        <v>936.68227426204885</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9424982.2300000004</v>
      </c>
      <c r="E412" s="51">
        <f>E6+E298</f>
        <v>15875110.530000001</v>
      </c>
      <c r="F412" s="52">
        <f t="shared" si="81"/>
        <v>168.43650356675528</v>
      </c>
    </row>
    <row r="413" spans="1:6" ht="12.75" customHeight="1" x14ac:dyDescent="0.2">
      <c r="A413" s="53" t="s">
        <v>609</v>
      </c>
      <c r="B413" s="85" t="s">
        <v>832</v>
      </c>
      <c r="C413" s="50" t="s">
        <v>833</v>
      </c>
      <c r="D413" s="51">
        <f t="shared" ref="D413:E413" si="112">D289+D350</f>
        <v>8645794.6899999995</v>
      </c>
      <c r="E413" s="51">
        <f t="shared" si="112"/>
        <v>19530093.530000001</v>
      </c>
      <c r="F413" s="52">
        <f t="shared" si="81"/>
        <v>225.89124806062219</v>
      </c>
    </row>
    <row r="414" spans="1:6" ht="12.75" customHeight="1" x14ac:dyDescent="0.2">
      <c r="A414" s="53" t="s">
        <v>609</v>
      </c>
      <c r="B414" s="85" t="s">
        <v>834</v>
      </c>
      <c r="C414" s="50" t="s">
        <v>835</v>
      </c>
      <c r="D414" s="51">
        <f t="shared" ref="D414:E414" si="113">IF(D412&gt;=D413,D412-D413,0)</f>
        <v>779187.54000000097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3654983</v>
      </c>
      <c r="F415" s="52" t="str">
        <f t="shared" si="81"/>
        <v>-</v>
      </c>
    </row>
    <row r="416" spans="1:6" ht="12.75" customHeight="1" x14ac:dyDescent="0.2">
      <c r="A416" s="60" t="s">
        <v>838</v>
      </c>
      <c r="B416" s="232" t="s">
        <v>839</v>
      </c>
      <c r="C416" s="61" t="s">
        <v>840</v>
      </c>
      <c r="D416" s="51">
        <f t="shared" ref="D416:E416" si="115">IF(D292-D293+D409-D410&gt;=0,D292-D293+D409-D410,0)</f>
        <v>852241.59</v>
      </c>
      <c r="E416" s="51">
        <f t="shared" si="115"/>
        <v>1290410.8500000001</v>
      </c>
      <c r="F416" s="52">
        <f t="shared" si="81"/>
        <v>151.4137382100773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1028387.62</v>
      </c>
      <c r="E418" s="62">
        <f t="shared" si="117"/>
        <v>1155358.95</v>
      </c>
      <c r="F418" s="57">
        <f t="shared" si="81"/>
        <v>112.34664124019696</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9424982.2300000004</v>
      </c>
      <c r="E639" s="51">
        <f t="shared" si="180"/>
        <v>15875110.530000001</v>
      </c>
      <c r="F639" s="52">
        <f t="shared" si="119"/>
        <v>168.43650356675528</v>
      </c>
    </row>
    <row r="640" spans="1:6" ht="12.75" customHeight="1" x14ac:dyDescent="0.2">
      <c r="A640" s="53" t="s">
        <v>609</v>
      </c>
      <c r="B640" s="85" t="s">
        <v>1278</v>
      </c>
      <c r="C640" s="50" t="s">
        <v>1279</v>
      </c>
      <c r="D640" s="51">
        <f t="shared" ref="D640:E640" si="181">D413+D528</f>
        <v>8645794.6899999995</v>
      </c>
      <c r="E640" s="51">
        <f t="shared" si="181"/>
        <v>19530093.530000001</v>
      </c>
      <c r="F640" s="52">
        <f t="shared" si="119"/>
        <v>225.89124806062219</v>
      </c>
    </row>
    <row r="641" spans="1:6" ht="12.75" customHeight="1" x14ac:dyDescent="0.2">
      <c r="A641" s="53" t="s">
        <v>609</v>
      </c>
      <c r="B641" s="85" t="s">
        <v>1280</v>
      </c>
      <c r="C641" s="50" t="s">
        <v>1281</v>
      </c>
      <c r="D641" s="51">
        <f t="shared" ref="D641:E641" si="182">IF(D639&gt;=D640,D639-D640,0)</f>
        <v>779187.54000000097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3654983</v>
      </c>
      <c r="F642" s="52" t="str">
        <f t="shared" si="119"/>
        <v>-</v>
      </c>
    </row>
    <row r="643" spans="1:6" ht="22.8" x14ac:dyDescent="0.2">
      <c r="A643" s="60" t="s">
        <v>1284</v>
      </c>
      <c r="B643" s="85" t="s">
        <v>1285</v>
      </c>
      <c r="C643" s="61" t="s">
        <v>1284</v>
      </c>
      <c r="D643" s="51">
        <f t="shared" ref="D643:E643" si="184">IF(D416-D417+D637-D638&gt;=0,D416-D417+D637-D638,0)</f>
        <v>852241.59</v>
      </c>
      <c r="E643" s="51">
        <f t="shared" si="184"/>
        <v>1290410.8500000001</v>
      </c>
      <c r="F643" s="52">
        <f t="shared" si="119"/>
        <v>151.4137382100773</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1631429.1300000008</v>
      </c>
      <c r="E645" s="51">
        <f t="shared" si="186"/>
        <v>0</v>
      </c>
      <c r="F645" s="52">
        <f t="shared" si="119"/>
        <v>0</v>
      </c>
    </row>
    <row r="646" spans="1:6" ht="22.8" x14ac:dyDescent="0.2">
      <c r="A646" s="53" t="s">
        <v>609</v>
      </c>
      <c r="B646" s="85" t="s">
        <v>1290</v>
      </c>
      <c r="C646" s="50" t="s">
        <v>1291</v>
      </c>
      <c r="D646" s="51">
        <f t="shared" ref="D646:E646" si="187">IF(D642+D644-D641-D643&gt;=0,D642+D644-D641-D643,0)</f>
        <v>0</v>
      </c>
      <c r="E646" s="51">
        <f t="shared" si="187"/>
        <v>2364572.15</v>
      </c>
      <c r="F646" s="52" t="str">
        <f t="shared" si="119"/>
        <v>-</v>
      </c>
    </row>
    <row r="647" spans="1:6" ht="22.8" x14ac:dyDescent="0.2">
      <c r="A647" s="55" t="s">
        <v>1292</v>
      </c>
      <c r="B647" s="233" t="s">
        <v>1293</v>
      </c>
      <c r="C647" s="56" t="s">
        <v>1292</v>
      </c>
      <c r="D647" s="243">
        <v>484566.55</v>
      </c>
      <c r="E647" s="243">
        <v>536575.94999999995</v>
      </c>
      <c r="F647" s="57">
        <f t="shared" si="119"/>
        <v>110.73317999354269</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1190565.32</v>
      </c>
      <c r="E649" s="242">
        <v>1965005.42</v>
      </c>
      <c r="F649" s="52">
        <f t="shared" ref="F649:F724" si="188">IF(D649&lt;&gt;0,IF(E649/D649&gt;=100,"&gt;&gt;100",E649/D649*100),"-")</f>
        <v>165.04809832693596</v>
      </c>
    </row>
    <row r="650" spans="1:6" ht="12.75" customHeight="1" x14ac:dyDescent="0.2">
      <c r="A650" s="53" t="s">
        <v>1297</v>
      </c>
      <c r="B650" s="85" t="s">
        <v>1298</v>
      </c>
      <c r="C650" s="50" t="s">
        <v>1297</v>
      </c>
      <c r="D650" s="242">
        <v>4180985.75</v>
      </c>
      <c r="E650" s="242">
        <v>12034275.609999999</v>
      </c>
      <c r="F650" s="52">
        <f t="shared" si="188"/>
        <v>287.83345195567813</v>
      </c>
    </row>
    <row r="651" spans="1:6" ht="12.75" customHeight="1" x14ac:dyDescent="0.2">
      <c r="A651" s="53" t="s">
        <v>1299</v>
      </c>
      <c r="B651" s="85" t="s">
        <v>1300</v>
      </c>
      <c r="C651" s="50" t="s">
        <v>1299</v>
      </c>
      <c r="D651" s="242">
        <v>3406545.64</v>
      </c>
      <c r="E651" s="242">
        <v>11024828.550000001</v>
      </c>
      <c r="F651" s="52">
        <f t="shared" si="188"/>
        <v>323.63660185688866</v>
      </c>
    </row>
    <row r="652" spans="1:6" ht="22.8" x14ac:dyDescent="0.2">
      <c r="A652" s="53">
        <v>11</v>
      </c>
      <c r="B652" s="85" t="s">
        <v>1301</v>
      </c>
      <c r="C652" s="50" t="s">
        <v>1302</v>
      </c>
      <c r="D652" s="51">
        <f t="shared" ref="D652:E652" si="189">+D649+D650-D651</f>
        <v>1965005.4300000002</v>
      </c>
      <c r="E652" s="51">
        <f t="shared" si="189"/>
        <v>2974452.4799999986</v>
      </c>
      <c r="F652" s="52">
        <f t="shared" si="188"/>
        <v>151.37120918795623</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200</v>
      </c>
      <c r="E654" s="262">
        <v>165</v>
      </c>
      <c r="F654" s="52">
        <f t="shared" si="188"/>
        <v>82.5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201</v>
      </c>
      <c r="E656" s="262">
        <v>165</v>
      </c>
      <c r="F656" s="52">
        <f t="shared" si="188"/>
        <v>82.089552238805979</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265.45</v>
      </c>
      <c r="E661" s="242"/>
      <c r="F661" s="52">
        <f t="shared" si="188"/>
        <v>0</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v>26397.5</v>
      </c>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1678686.99</v>
      </c>
      <c r="E710" s="242">
        <v>1578467.9</v>
      </c>
      <c r="F710" s="52">
        <f t="shared" si="188"/>
        <v>94.02991203261783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16351.69</v>
      </c>
      <c r="E716" s="242">
        <v>6649.33</v>
      </c>
      <c r="F716" s="52">
        <f t="shared" si="188"/>
        <v>40.664481775278269</v>
      </c>
    </row>
    <row r="717" spans="1:6" ht="12.75" customHeight="1" x14ac:dyDescent="0.2">
      <c r="A717" s="53">
        <v>31215</v>
      </c>
      <c r="B717" s="85" t="s">
        <v>1414</v>
      </c>
      <c r="C717" s="50" t="s">
        <v>1415</v>
      </c>
      <c r="D717" s="242">
        <v>3830.56</v>
      </c>
      <c r="E717" s="242">
        <v>4804.96</v>
      </c>
      <c r="F717" s="52">
        <f t="shared" si="188"/>
        <v>125.4375339375966</v>
      </c>
    </row>
    <row r="718" spans="1:6" ht="12.75" customHeight="1" x14ac:dyDescent="0.2">
      <c r="A718" s="53">
        <v>32121</v>
      </c>
      <c r="B718" s="85" t="s">
        <v>1416</v>
      </c>
      <c r="C718" s="50" t="s">
        <v>1417</v>
      </c>
      <c r="D718" s="242">
        <v>167325.67000000001</v>
      </c>
      <c r="E718" s="242">
        <v>178061.81</v>
      </c>
      <c r="F718" s="52">
        <f t="shared" si="188"/>
        <v>106.41631376703884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14875.57</v>
      </c>
      <c r="E720" s="242">
        <v>17651.95</v>
      </c>
      <c r="F720" s="52">
        <f t="shared" si="188"/>
        <v>118.66402430293428</v>
      </c>
    </row>
    <row r="721" spans="1:6" ht="12.75" customHeight="1" x14ac:dyDescent="0.2">
      <c r="A721" s="53" t="s">
        <v>1422</v>
      </c>
      <c r="B721" s="85" t="s">
        <v>1423</v>
      </c>
      <c r="C721" s="50" t="s">
        <v>1422</v>
      </c>
      <c r="D721" s="242">
        <v>37547.870000000003</v>
      </c>
      <c r="E721" s="242">
        <v>24247.85</v>
      </c>
      <c r="F721" s="52">
        <f t="shared" si="188"/>
        <v>64.578496729641373</v>
      </c>
    </row>
    <row r="722" spans="1:6" ht="12.75" customHeight="1" x14ac:dyDescent="0.2">
      <c r="A722" s="53" t="s">
        <v>1424</v>
      </c>
      <c r="B722" s="85" t="s">
        <v>1425</v>
      </c>
      <c r="C722" s="50" t="s">
        <v>1424</v>
      </c>
      <c r="D722" s="242">
        <v>345044.78</v>
      </c>
      <c r="E722" s="242">
        <v>325994.43</v>
      </c>
      <c r="F722" s="52">
        <f t="shared" si="188"/>
        <v>94.478876046175799</v>
      </c>
    </row>
    <row r="723" spans="1:6" ht="12.75" customHeight="1" x14ac:dyDescent="0.2">
      <c r="A723" s="53" t="s">
        <v>1426</v>
      </c>
      <c r="B723" s="85" t="s">
        <v>1427</v>
      </c>
      <c r="C723" s="50" t="s">
        <v>1426</v>
      </c>
      <c r="D723" s="242">
        <v>55901.18</v>
      </c>
      <c r="E723" s="242">
        <v>47223.24</v>
      </c>
      <c r="F723" s="52">
        <f t="shared" si="188"/>
        <v>84.476284758210824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1451.37</v>
      </c>
      <c r="E726" s="242">
        <v>1068.42</v>
      </c>
      <c r="F726" s="52">
        <f t="shared" si="190"/>
        <v>73.61458484053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8221.85</v>
      </c>
      <c r="E819" s="242">
        <v>5879.23</v>
      </c>
      <c r="F819" s="52">
        <f t="shared" si="190"/>
        <v>71.507385807330465</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8587.91</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zoomScale="119" zoomScaleNormal="119" workbookViewId="0">
      <selection activeCell="E259" sqref="E25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17986941.359999996</v>
      </c>
      <c r="E6" s="229">
        <f t="shared" si="0"/>
        <v>29029446.340000004</v>
      </c>
      <c r="F6" s="230">
        <f t="shared" ref="F6:F260" si="1">IF(D6&gt;0,IF(E6/D6&gt;=100,"&gt;&gt;100",E6/D6*100),"-")</f>
        <v>161.39178840353995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14455571.459999997</v>
      </c>
      <c r="E7" s="104">
        <f t="shared" si="2"/>
        <v>24323386.540000003</v>
      </c>
      <c r="F7" s="93">
        <f t="shared" si="1"/>
        <v>168.26305765431155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1192010.03</v>
      </c>
      <c r="E8" s="104">
        <f>E9+E10-E11</f>
        <v>1192010.0699999998</v>
      </c>
      <c r="F8" s="93">
        <f t="shared" si="1"/>
        <v>100.00000335567645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1177412.42</v>
      </c>
      <c r="E9" s="247">
        <v>1177412.42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14597.61</v>
      </c>
      <c r="E10" s="247">
        <v>14597.65</v>
      </c>
      <c r="F10" s="93">
        <f t="shared" si="1"/>
        <v>100.00027401745901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13263561.429999998</v>
      </c>
      <c r="E12" s="104">
        <f t="shared" si="3"/>
        <v>22243790.790000003</v>
      </c>
      <c r="F12" s="93">
        <f t="shared" si="1"/>
        <v>167.70601853351545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12883607.419999998</v>
      </c>
      <c r="E13" s="104">
        <f t="shared" si="4"/>
        <v>21915008.549999997</v>
      </c>
      <c r="F13" s="93">
        <f t="shared" si="1"/>
        <v>170.09994045596278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60539.28</v>
      </c>
      <c r="E14" s="247">
        <v>60539.28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16719179.4</v>
      </c>
      <c r="E15" s="247">
        <v>25965179.109999999</v>
      </c>
      <c r="F15" s="93">
        <f t="shared" si="1"/>
        <v>155.30175547969776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90928.9</v>
      </c>
      <c r="E17" s="247">
        <v>90928.9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3987040.16</v>
      </c>
      <c r="E18" s="247">
        <v>4201638.74</v>
      </c>
      <c r="F18" s="93">
        <f t="shared" si="1"/>
        <v>105.38240327130288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201967.47999999998</v>
      </c>
      <c r="E19" s="104">
        <f t="shared" si="5"/>
        <v>135231.94000000018</v>
      </c>
      <c r="F19" s="93">
        <f t="shared" si="1"/>
        <v>66.957284410341799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1387711.55</v>
      </c>
      <c r="E20" s="247">
        <v>1325010.8400000001</v>
      </c>
      <c r="F20" s="93">
        <f t="shared" si="1"/>
        <v>95.48171880532378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148133.87</v>
      </c>
      <c r="E21" s="247">
        <v>152286.35</v>
      </c>
      <c r="F21" s="93">
        <f t="shared" si="1"/>
        <v>102.80319416484562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91019.05</v>
      </c>
      <c r="E22" s="247">
        <v>79282.259999999995</v>
      </c>
      <c r="F22" s="93">
        <f t="shared" si="1"/>
        <v>87.105127992436735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2900.86</v>
      </c>
      <c r="E23" s="247">
        <v>2900.86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47101.71</v>
      </c>
      <c r="E24" s="247">
        <v>35567.370000000003</v>
      </c>
      <c r="F24" s="93">
        <f t="shared" si="1"/>
        <v>75.511844474436288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78895.12</v>
      </c>
      <c r="E25" s="247">
        <v>70536.42</v>
      </c>
      <c r="F25" s="93">
        <f t="shared" si="1"/>
        <v>89.405301620683261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209951.35999999999</v>
      </c>
      <c r="E26" s="247">
        <v>194047.4</v>
      </c>
      <c r="F26" s="93">
        <f t="shared" si="1"/>
        <v>92.424931184060924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1763746.04</v>
      </c>
      <c r="E28" s="247">
        <f>1721968.62+2430.94</f>
        <v>1724399.56</v>
      </c>
      <c r="F28" s="93">
        <f t="shared" si="1"/>
        <v>97.76915275171929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19415.670000000002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23756.82</v>
      </c>
      <c r="E30" s="247">
        <v>45736.83</v>
      </c>
      <c r="F30" s="93">
        <f t="shared" si="1"/>
        <v>192.52084243598259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23756.82</v>
      </c>
      <c r="E34" s="247">
        <v>26321.16</v>
      </c>
      <c r="F34" s="93">
        <f t="shared" si="1"/>
        <v>110.79412143544465</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26986.890000000014</v>
      </c>
      <c r="E35" s="104">
        <f t="shared" si="7"/>
        <v>26489.100000000093</v>
      </c>
      <c r="F35" s="93">
        <f t="shared" si="1"/>
        <v>98.155437695859277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778553.22</v>
      </c>
      <c r="E36" s="247">
        <v>760446.8</v>
      </c>
      <c r="F36" s="93">
        <f t="shared" si="1"/>
        <v>97.674350380311836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24869.4</v>
      </c>
      <c r="E37" s="247">
        <v>23913.75</v>
      </c>
      <c r="F37" s="93">
        <f t="shared" si="1"/>
        <v>96.157325870346682</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776435.73</v>
      </c>
      <c r="E40" s="247">
        <v>757871.45</v>
      </c>
      <c r="F40" s="93">
        <f t="shared" si="1"/>
        <v>97.609038419702813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147645.53</v>
      </c>
      <c r="E41" s="104">
        <f t="shared" si="8"/>
        <v>147645.53</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147645.53</v>
      </c>
      <c r="E42" s="247">
        <v>147645.53</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3354.1100000000151</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154465.32</v>
      </c>
      <c r="E47" s="247">
        <v>74711.240000000005</v>
      </c>
      <c r="F47" s="93">
        <f t="shared" si="1"/>
        <v>48.367646537099716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151111.21</v>
      </c>
      <c r="E50" s="247">
        <f>77142.18-2430.94</f>
        <v>74711.239999999991</v>
      </c>
      <c r="F50" s="93">
        <f t="shared" si="1"/>
        <v>49.441229409783695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128859.37</v>
      </c>
      <c r="E54" s="247">
        <v>127209.84</v>
      </c>
      <c r="F54" s="93">
        <f t="shared" si="1"/>
        <v>98.719899065159183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128859.37</v>
      </c>
      <c r="E55" s="247">
        <v>127209.84</v>
      </c>
      <c r="F55" s="93">
        <f t="shared" si="1"/>
        <v>98.719899065159183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887585.68</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887585.68</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3531369.9</v>
      </c>
      <c r="E68" s="104">
        <f t="shared" si="13"/>
        <v>4706059.8000000007</v>
      </c>
      <c r="F68" s="93">
        <f t="shared" si="1"/>
        <v>133.26442523055999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1965005.4300000002</v>
      </c>
      <c r="E69" s="104">
        <f t="shared" si="14"/>
        <v>2974452.48</v>
      </c>
      <c r="F69" s="93">
        <f t="shared" si="1"/>
        <v>151.37120918795628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1964413.08</v>
      </c>
      <c r="E70" s="104">
        <f t="shared" si="15"/>
        <v>2972304.12</v>
      </c>
      <c r="F70" s="93">
        <f t="shared" si="1"/>
        <v>151.30748976686718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1964413.08</v>
      </c>
      <c r="E72" s="247">
        <v>2972304.12</v>
      </c>
      <c r="F72" s="93">
        <f t="shared" si="1"/>
        <v>151.30748976686718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592.35</v>
      </c>
      <c r="E76" s="247">
        <v>2148.36</v>
      </c>
      <c r="F76" s="93">
        <f t="shared" si="1"/>
        <v>362.68422385414027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50074.15</v>
      </c>
      <c r="E78" s="104">
        <f>E79+SUM(E82:E84)-E85+E86</f>
        <v>35693.350000000006</v>
      </c>
      <c r="F78" s="93">
        <f t="shared" si="1"/>
        <v>71.280990291397856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1980.91</v>
      </c>
      <c r="E82" s="247">
        <v>4380.91</v>
      </c>
      <c r="F82" s="93">
        <f t="shared" si="1"/>
        <v>221.15643820264421</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71.86</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13208.42</v>
      </c>
      <c r="E84" s="247">
        <v>13208.43</v>
      </c>
      <c r="F84" s="93">
        <f t="shared" si="1"/>
        <v>100.00007570928243</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34884.82</v>
      </c>
      <c r="E86" s="247">
        <v>18032.150000000001</v>
      </c>
      <c r="F86" s="93">
        <f t="shared" si="1"/>
        <v>51.69053473688556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1031723.77</v>
      </c>
      <c r="E146" s="104">
        <f t="shared" si="26"/>
        <v>1158386.28</v>
      </c>
      <c r="F146" s="93">
        <f t="shared" si="1"/>
        <v>112.27678509335885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2194.94</v>
      </c>
      <c r="E158" s="247">
        <v>1028.04</v>
      </c>
      <c r="F158" s="93">
        <f t="shared" si="1"/>
        <v>46.836815584936261</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1019548.52</v>
      </c>
      <c r="E160" s="247">
        <v>1015302.92</v>
      </c>
      <c r="F160" s="93">
        <f t="shared" si="1"/>
        <v>99.583580387130581</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9980.31</v>
      </c>
      <c r="E161" s="247">
        <v>142055.32</v>
      </c>
      <c r="F161" s="93">
        <f t="shared" si="1"/>
        <v>1423.3557875456777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951.74</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951.74</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484566.55</v>
      </c>
      <c r="E170" s="104">
        <f t="shared" si="29"/>
        <v>536575.94999999995</v>
      </c>
      <c r="F170" s="93">
        <f t="shared" si="1"/>
        <v>110.73317999354269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484566.55</v>
      </c>
      <c r="E171" s="247">
        <v>536575.94999999995</v>
      </c>
      <c r="F171" s="93">
        <f t="shared" si="1"/>
        <v>110.73317999354269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17986941.360000003</v>
      </c>
      <c r="E175" s="104">
        <f t="shared" si="30"/>
        <v>29029446.340000004</v>
      </c>
      <c r="F175" s="93">
        <f t="shared" si="1"/>
        <v>161.39178840353986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871553.1399999999</v>
      </c>
      <c r="E176" s="104">
        <f t="shared" si="31"/>
        <v>5914321.2599999998</v>
      </c>
      <c r="F176" s="93">
        <f t="shared" si="1"/>
        <v>678.59560003421029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805142.66999999993</v>
      </c>
      <c r="E177" s="104">
        <f t="shared" si="32"/>
        <v>3513973.7</v>
      </c>
      <c r="F177" s="93">
        <f t="shared" si="1"/>
        <v>436.44112167102014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469012.32</v>
      </c>
      <c r="E178" s="247">
        <v>522548.42</v>
      </c>
      <c r="F178" s="93">
        <f t="shared" si="1"/>
        <v>111.41464684765636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181273.21</v>
      </c>
      <c r="E179" s="247">
        <v>257948.91</v>
      </c>
      <c r="F179" s="93">
        <f t="shared" si="1"/>
        <v>142.29841795155502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84335.94</v>
      </c>
      <c r="E180" s="104">
        <f t="shared" si="33"/>
        <v>84389.63</v>
      </c>
      <c r="F180" s="93">
        <f t="shared" si="1"/>
        <v>100.06366206388404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84335.94</v>
      </c>
      <c r="E183" s="247">
        <v>84389.63</v>
      </c>
      <c r="F183" s="93">
        <f t="shared" si="1"/>
        <v>100.06366206388404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70521.2</v>
      </c>
      <c r="E188" s="247">
        <v>2649086.7400000002</v>
      </c>
      <c r="F188" s="93">
        <f t="shared" si="1"/>
        <v>3756.4402477552853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34293.449999999997</v>
      </c>
      <c r="E189" s="247">
        <v>2342567.13</v>
      </c>
      <c r="F189" s="93">
        <f t="shared" si="1"/>
        <v>6830.9462302567981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32117.02</v>
      </c>
      <c r="E234" s="104">
        <f t="shared" si="40"/>
        <v>57780.43</v>
      </c>
      <c r="F234" s="93">
        <f t="shared" si="1"/>
        <v>179.90595017844123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32117.02</v>
      </c>
      <c r="E236" s="247">
        <v>57780.43</v>
      </c>
      <c r="F236" s="93">
        <f t="shared" si="1"/>
        <v>179.90595017844123</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17115388.220000003</v>
      </c>
      <c r="E237" s="104">
        <f t="shared" si="41"/>
        <v>23115125.080000002</v>
      </c>
      <c r="F237" s="93">
        <f t="shared" si="1"/>
        <v>135.05463494534743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14455571.470000001</v>
      </c>
      <c r="E238" s="104">
        <f t="shared" si="42"/>
        <v>24323386.539999999</v>
      </c>
      <c r="F238" s="93">
        <f t="shared" si="1"/>
        <v>168.26305753791135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14455571.470000001</v>
      </c>
      <c r="E239" s="104">
        <f t="shared" si="43"/>
        <v>24323386.539999999</v>
      </c>
      <c r="F239" s="93">
        <f t="shared" si="1"/>
        <v>168.26305753791135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79971.98</v>
      </c>
      <c r="E240" s="247">
        <v>10212706.73</v>
      </c>
      <c r="F240" s="93" t="str">
        <f t="shared" si="1"/>
        <v>&gt;&gt;100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14375599.49</v>
      </c>
      <c r="E241" s="247">
        <v>14110679.810000001</v>
      </c>
      <c r="F241" s="93">
        <f t="shared" si="1"/>
        <v>98.157157340225822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1631429.13</v>
      </c>
      <c r="E245" s="104">
        <f t="shared" si="45"/>
        <v>-2364572.15</v>
      </c>
      <c r="F245" s="93">
        <f t="shared" si="1"/>
        <v>-144.93869862431598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1631429.13</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602397.02</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1029032.11</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2364572.15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2364572.15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1028387.62</v>
      </c>
      <c r="E255" s="247">
        <v>1155358.95</v>
      </c>
      <c r="F255" s="93">
        <f t="shared" si="1"/>
        <v>112.34664124019696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951.74</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66818.720000000001</v>
      </c>
      <c r="E259" s="104">
        <f t="shared" si="49"/>
        <v>2602891.2399999998</v>
      </c>
      <c r="F259" s="93">
        <f t="shared" si="1"/>
        <v>3895.4521128210772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66818.720000000001</v>
      </c>
      <c r="E260" s="248">
        <f>221885.8+2381005.44</f>
        <v>2602891.2399999998</v>
      </c>
      <c r="F260" s="97">
        <f t="shared" si="1"/>
        <v>3895.4521128210772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536456.31999999995</v>
      </c>
      <c r="E264" s="247">
        <v>77681.009999999995</v>
      </c>
      <c r="F264" s="93">
        <f t="shared" si="50"/>
        <v>14.480397956724604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495267.45</v>
      </c>
      <c r="E265" s="247">
        <f>1158386.28-77681.01</f>
        <v>1080705.27</v>
      </c>
      <c r="F265" s="93">
        <f t="shared" si="50"/>
        <v>218.20639939087459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951.74</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34884.82</v>
      </c>
      <c r="E268" s="247">
        <v>12244.18</v>
      </c>
      <c r="F268" s="93">
        <f t="shared" si="50"/>
        <v>35.098876818054386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5787.97</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235297.06</v>
      </c>
      <c r="E287" s="247">
        <v>227898.13</v>
      </c>
      <c r="F287" s="93">
        <f t="shared" si="50"/>
        <v>96.855494072046639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569845.61</v>
      </c>
      <c r="E288" s="247">
        <f>3513973.7-227898.13</f>
        <v>3286075.5700000003</v>
      </c>
      <c r="F288" s="93">
        <f t="shared" si="50"/>
        <v>576.66068007438025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2046.12</v>
      </c>
      <c r="E289" s="247">
        <v>1990.84</v>
      </c>
      <c r="F289" s="93">
        <f t="shared" si="50"/>
        <v>97.298301174906655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32247.33</v>
      </c>
      <c r="E290" s="247">
        <f>2342567.13-1990.84</f>
        <v>2340576.29</v>
      </c>
      <c r="F290" s="93">
        <f t="shared" si="50"/>
        <v>7258.2018108165857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D125" sqref="D12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8645794.6899999995</v>
      </c>
      <c r="E114" s="81">
        <f t="shared" si="22"/>
        <v>19530093.530000001</v>
      </c>
      <c r="F114" s="63">
        <f t="shared" si="1"/>
        <v>225.89124806062219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8645794.6899999995</v>
      </c>
      <c r="E122" s="81">
        <f t="shared" si="25"/>
        <v>19530093.530000001</v>
      </c>
      <c r="F122" s="63">
        <f t="shared" si="1"/>
        <v>225.89124806062219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8645794.6899999995</v>
      </c>
      <c r="E124" s="249">
        <v>19530093.530000001</v>
      </c>
      <c r="F124" s="63">
        <f t="shared" si="1"/>
        <v>225.89124806062219</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8645794.6899999995</v>
      </c>
      <c r="E141" s="106">
        <f t="shared" si="28"/>
        <v>19530093.530000001</v>
      </c>
      <c r="F141" s="82">
        <f t="shared" si="1"/>
        <v>225.89124806062219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4" sqref="E1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49" sqref="D49"/>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839436.12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25262255.73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105761.12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14940570.350000001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7195821.5300000003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135005.13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37191.57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5879.23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7566672.8899999997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10215924.26</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20245151.02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80617.09</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12291176.800000001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7142285.4299999997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106806.06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37137.879999999997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5879.23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4999068.2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7873357.1299999999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5856540.8300000019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282133.74000000005</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52244.77</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363.52</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42018.49</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1917.19</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7945.57</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227898.13</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141266.54999999999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7179.69</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134086.85999999999</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83640.009999999995</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83640.009999999995</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2991.57</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2991.57</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1990.84</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1990.84</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5574407.0899999999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861.01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5570029.1100000003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3516.97</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0"/>
  <sheetViews>
    <sheetView showGridLines="0" topLeftCell="A266"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1940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scale="65"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Sandra Đuzel</cp:lastModifiedBy>
  <cp:lastPrinted>2024-01-30T14:05:27Z</cp:lastPrinted>
  <dcterms:created xsi:type="dcterms:W3CDTF">2022-04-01T05:14:30Z</dcterms:created>
  <dcterms:modified xsi:type="dcterms:W3CDTF">2024-01-31T13:41:25Z</dcterms:modified>
</cp:coreProperties>
</file>