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andra Đuzel\Documents\"/>
    </mc:Choice>
  </mc:AlternateContent>
  <bookViews>
    <workbookView xWindow="0" yWindow="0" windowWidth="28800" windowHeight="100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6" i="5" l="1"/>
  <c r="E337" i="5"/>
  <c r="E338" i="5"/>
  <c r="E124" i="6"/>
  <c r="E28" i="5"/>
  <c r="E50" i="5"/>
  <c r="L1478" i="9" l="1"/>
  <c r="J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E333" i="9" s="1"/>
  <c r="F333" i="9"/>
  <c r="H332" i="9"/>
  <c r="G332" i="9"/>
  <c r="E332" i="9" s="1"/>
  <c r="B332" i="9" s="1"/>
  <c r="F332" i="9"/>
  <c r="H331" i="9"/>
  <c r="E331" i="9" s="1"/>
  <c r="B331" i="9" s="1"/>
  <c r="G331" i="9"/>
  <c r="F331" i="9"/>
  <c r="H330" i="9"/>
  <c r="G330" i="9"/>
  <c r="F330" i="9"/>
  <c r="E330" i="9"/>
  <c r="B330" i="9" s="1"/>
  <c r="H329" i="9"/>
  <c r="G329" i="9"/>
  <c r="E329" i="9" s="1"/>
  <c r="F329" i="9"/>
  <c r="H328" i="9"/>
  <c r="G328" i="9"/>
  <c r="E328" i="9" s="1"/>
  <c r="B328" i="9" s="1"/>
  <c r="F328" i="9"/>
  <c r="H327" i="9"/>
  <c r="E327" i="9" s="1"/>
  <c r="B327" i="9" s="1"/>
  <c r="G327" i="9"/>
  <c r="F327" i="9"/>
  <c r="H326" i="9"/>
  <c r="G326" i="9"/>
  <c r="F326" i="9"/>
  <c r="E326" i="9"/>
  <c r="B326" i="9" s="1"/>
  <c r="H325" i="9"/>
  <c r="G325" i="9"/>
  <c r="E325" i="9" s="1"/>
  <c r="F325" i="9"/>
  <c r="H324" i="9"/>
  <c r="G324" i="9"/>
  <c r="E324" i="9" s="1"/>
  <c r="B324" i="9" s="1"/>
  <c r="F324" i="9"/>
  <c r="H323" i="9"/>
  <c r="E323" i="9" s="1"/>
  <c r="B323" i="9" s="1"/>
  <c r="G323" i="9"/>
  <c r="F323" i="9"/>
  <c r="H322" i="9"/>
  <c r="G322" i="9"/>
  <c r="F322" i="9"/>
  <c r="E322" i="9"/>
  <c r="B322" i="9" s="1"/>
  <c r="H321" i="9"/>
  <c r="G321" i="9"/>
  <c r="E321" i="9" s="1"/>
  <c r="F321" i="9"/>
  <c r="H320" i="9"/>
  <c r="G320" i="9"/>
  <c r="E320" i="9" s="1"/>
  <c r="B320" i="9" s="1"/>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B291" i="9"/>
  <c r="M290" i="9"/>
  <c r="F290" i="9" s="1"/>
  <c r="L290" i="9"/>
  <c r="E290" i="9"/>
  <c r="B290" i="9"/>
  <c r="M289" i="9"/>
  <c r="L289" i="9"/>
  <c r="F289" i="9"/>
  <c r="E289" i="9"/>
  <c r="B289" i="9" s="1"/>
  <c r="M288" i="9"/>
  <c r="L288" i="9"/>
  <c r="F288" i="9"/>
  <c r="B288" i="9" s="1"/>
  <c r="E288" i="9"/>
  <c r="M287" i="9"/>
  <c r="L287" i="9"/>
  <c r="F287" i="9" s="1"/>
  <c r="E287" i="9"/>
  <c r="B287" i="9"/>
  <c r="M286" i="9"/>
  <c r="F286" i="9" s="1"/>
  <c r="L286" i="9"/>
  <c r="E286" i="9"/>
  <c r="B286" i="9"/>
  <c r="M285" i="9"/>
  <c r="L285" i="9"/>
  <c r="F285" i="9"/>
  <c r="E285" i="9"/>
  <c r="B285" i="9" s="1"/>
  <c r="M284" i="9"/>
  <c r="L284" i="9"/>
  <c r="F284" i="9"/>
  <c r="B284" i="9" s="1"/>
  <c r="E284" i="9"/>
  <c r="M283" i="9"/>
  <c r="L283" i="9"/>
  <c r="F283" i="9" s="1"/>
  <c r="E283" i="9"/>
  <c r="B283" i="9"/>
  <c r="M282" i="9"/>
  <c r="F282" i="9" s="1"/>
  <c r="L282" i="9"/>
  <c r="E282" i="9"/>
  <c r="B282" i="9"/>
  <c r="M281" i="9"/>
  <c r="L281" i="9"/>
  <c r="F281" i="9"/>
  <c r="E281" i="9"/>
  <c r="B281" i="9" s="1"/>
  <c r="M280" i="9"/>
  <c r="L280" i="9"/>
  <c r="F280" i="9"/>
  <c r="B280" i="9" s="1"/>
  <c r="E280" i="9"/>
  <c r="M279" i="9"/>
  <c r="L279" i="9"/>
  <c r="F279" i="9" s="1"/>
  <c r="E279" i="9"/>
  <c r="B279" i="9"/>
  <c r="M278" i="9"/>
  <c r="F278" i="9" s="1"/>
  <c r="L278" i="9"/>
  <c r="E278" i="9"/>
  <c r="B278" i="9"/>
  <c r="M277" i="9"/>
  <c r="L277" i="9"/>
  <c r="F277" i="9"/>
  <c r="E277" i="9"/>
  <c r="B277" i="9" s="1"/>
  <c r="M276" i="9"/>
  <c r="L276" i="9"/>
  <c r="F276" i="9"/>
  <c r="B276" i="9" s="1"/>
  <c r="E276" i="9"/>
  <c r="M275" i="9"/>
  <c r="L275" i="9"/>
  <c r="F275" i="9" s="1"/>
  <c r="E275" i="9"/>
  <c r="B275" i="9"/>
  <c r="M274" i="9"/>
  <c r="F274" i="9" s="1"/>
  <c r="L274" i="9"/>
  <c r="E274" i="9"/>
  <c r="B274" i="9"/>
  <c r="M273" i="9"/>
  <c r="L273" i="9"/>
  <c r="F273" i="9"/>
  <c r="E273" i="9"/>
  <c r="B273" i="9" s="1"/>
  <c r="M272" i="9"/>
  <c r="L272" i="9"/>
  <c r="F272" i="9"/>
  <c r="B272" i="9" s="1"/>
  <c r="E272" i="9"/>
  <c r="M271" i="9"/>
  <c r="L271" i="9"/>
  <c r="F271" i="9" s="1"/>
  <c r="E271" i="9"/>
  <c r="B271" i="9"/>
  <c r="M270" i="9"/>
  <c r="F270" i="9" s="1"/>
  <c r="L270" i="9"/>
  <c r="E270" i="9"/>
  <c r="B270" i="9"/>
  <c r="M269" i="9"/>
  <c r="L269" i="9"/>
  <c r="F269" i="9"/>
  <c r="E269" i="9"/>
  <c r="B269" i="9" s="1"/>
  <c r="M268" i="9"/>
  <c r="L268" i="9"/>
  <c r="F268" i="9"/>
  <c r="B268" i="9" s="1"/>
  <c r="E268" i="9"/>
  <c r="M267" i="9"/>
  <c r="L267" i="9"/>
  <c r="F267" i="9" s="1"/>
  <c r="E267" i="9"/>
  <c r="B267" i="9"/>
  <c r="M266" i="9"/>
  <c r="F266" i="9" s="1"/>
  <c r="L266" i="9"/>
  <c r="E266" i="9"/>
  <c r="B266" i="9"/>
  <c r="M265" i="9"/>
  <c r="L265" i="9"/>
  <c r="F265" i="9"/>
  <c r="E265" i="9"/>
  <c r="B265" i="9" s="1"/>
  <c r="M264" i="9"/>
  <c r="L264" i="9"/>
  <c r="F264" i="9"/>
  <c r="B264" i="9" s="1"/>
  <c r="E264" i="9"/>
  <c r="M263" i="9"/>
  <c r="L263" i="9"/>
  <c r="F263" i="9" s="1"/>
  <c r="E263" i="9"/>
  <c r="B263" i="9"/>
  <c r="M262" i="9"/>
  <c r="F262" i="9" s="1"/>
  <c r="L262" i="9"/>
  <c r="E262" i="9"/>
  <c r="B262" i="9"/>
  <c r="M261" i="9"/>
  <c r="L261" i="9"/>
  <c r="F261" i="9"/>
  <c r="E261" i="9"/>
  <c r="B261" i="9" s="1"/>
  <c r="M260" i="9"/>
  <c r="L260" i="9"/>
  <c r="F260" i="9"/>
  <c r="B260" i="9" s="1"/>
  <c r="E260" i="9"/>
  <c r="M259" i="9"/>
  <c r="L259" i="9"/>
  <c r="F259" i="9" s="1"/>
  <c r="E259" i="9"/>
  <c r="B259" i="9"/>
  <c r="M258" i="9"/>
  <c r="F258" i="9" s="1"/>
  <c r="L258" i="9"/>
  <c r="E258" i="9"/>
  <c r="B258" i="9"/>
  <c r="M257" i="9"/>
  <c r="L257" i="9"/>
  <c r="F257" i="9"/>
  <c r="E257" i="9"/>
  <c r="B257" i="9" s="1"/>
  <c r="M256" i="9"/>
  <c r="L256" i="9"/>
  <c r="F256" i="9"/>
  <c r="B256" i="9" s="1"/>
  <c r="E256" i="9"/>
  <c r="M255" i="9"/>
  <c r="L255" i="9"/>
  <c r="F255" i="9" s="1"/>
  <c r="E255" i="9"/>
  <c r="B255" i="9"/>
  <c r="M254" i="9"/>
  <c r="F254" i="9" s="1"/>
  <c r="L254" i="9"/>
  <c r="E254" i="9"/>
  <c r="B254" i="9"/>
  <c r="M253" i="9"/>
  <c r="L253" i="9"/>
  <c r="F253" i="9"/>
  <c r="E253" i="9"/>
  <c r="B253" i="9" s="1"/>
  <c r="M252" i="9"/>
  <c r="L252" i="9"/>
  <c r="F252" i="9"/>
  <c r="B252" i="9" s="1"/>
  <c r="E252" i="9"/>
  <c r="M251" i="9"/>
  <c r="L251" i="9"/>
  <c r="F251" i="9" s="1"/>
  <c r="E251" i="9"/>
  <c r="B251" i="9"/>
  <c r="M250" i="9"/>
  <c r="F250" i="9" s="1"/>
  <c r="L250" i="9"/>
  <c r="E250" i="9"/>
  <c r="B250" i="9"/>
  <c r="M249" i="9"/>
  <c r="L249" i="9"/>
  <c r="F249" i="9"/>
  <c r="E249" i="9"/>
  <c r="B249" i="9" s="1"/>
  <c r="M248" i="9"/>
  <c r="L248" i="9"/>
  <c r="F248" i="9"/>
  <c r="B248" i="9" s="1"/>
  <c r="E248" i="9"/>
  <c r="M247" i="9"/>
  <c r="L247" i="9"/>
  <c r="F247" i="9" s="1"/>
  <c r="B247" i="9" s="1"/>
  <c r="E247" i="9"/>
  <c r="M246" i="9"/>
  <c r="F246" i="9" s="1"/>
  <c r="B246" i="9" s="1"/>
  <c r="L246" i="9"/>
  <c r="E246" i="9"/>
  <c r="M245" i="9"/>
  <c r="L245" i="9"/>
  <c r="F245" i="9"/>
  <c r="E245" i="9"/>
  <c r="B245" i="9" s="1"/>
  <c r="M244" i="9"/>
  <c r="F244" i="9" s="1"/>
  <c r="B244" i="9" s="1"/>
  <c r="L244" i="9"/>
  <c r="E244" i="9"/>
  <c r="M243" i="9"/>
  <c r="L243" i="9"/>
  <c r="E243" i="9"/>
  <c r="M242" i="9"/>
  <c r="F242" i="9" s="1"/>
  <c r="B242" i="9" s="1"/>
  <c r="L242" i="9"/>
  <c r="E242" i="9"/>
  <c r="M241" i="9"/>
  <c r="L241" i="9"/>
  <c r="F241" i="9"/>
  <c r="E241" i="9"/>
  <c r="B241" i="9" s="1"/>
  <c r="M240" i="9"/>
  <c r="F240" i="9" s="1"/>
  <c r="B240" i="9" s="1"/>
  <c r="L240" i="9"/>
  <c r="E240" i="9"/>
  <c r="M239" i="9"/>
  <c r="L239" i="9"/>
  <c r="E239" i="9"/>
  <c r="M238" i="9"/>
  <c r="F238" i="9" s="1"/>
  <c r="B238" i="9" s="1"/>
  <c r="L238" i="9"/>
  <c r="E238" i="9"/>
  <c r="M237" i="9"/>
  <c r="F237" i="9" s="1"/>
  <c r="L237" i="9"/>
  <c r="E237" i="9"/>
  <c r="M236" i="9"/>
  <c r="F236" i="9" s="1"/>
  <c r="B236" i="9" s="1"/>
  <c r="L236" i="9"/>
  <c r="E236" i="9"/>
  <c r="M235" i="9"/>
  <c r="L235" i="9"/>
  <c r="F235" i="9" s="1"/>
  <c r="E235" i="9"/>
  <c r="B235" i="9"/>
  <c r="M234" i="9"/>
  <c r="F234" i="9" s="1"/>
  <c r="L234" i="9"/>
  <c r="E234" i="9"/>
  <c r="B234" i="9"/>
  <c r="M233" i="9"/>
  <c r="L233" i="9"/>
  <c r="F233" i="9"/>
  <c r="E233" i="9"/>
  <c r="B233" i="9" s="1"/>
  <c r="M232" i="9"/>
  <c r="L232" i="9"/>
  <c r="F232" i="9"/>
  <c r="B232" i="9" s="1"/>
  <c r="E232" i="9"/>
  <c r="M231" i="9"/>
  <c r="L231" i="9"/>
  <c r="F231" i="9" s="1"/>
  <c r="E231" i="9"/>
  <c r="B231" i="9"/>
  <c r="M230" i="9"/>
  <c r="F230" i="9" s="1"/>
  <c r="L230" i="9"/>
  <c r="E230" i="9"/>
  <c r="B230" i="9"/>
  <c r="M229" i="9"/>
  <c r="L229" i="9"/>
  <c r="F229" i="9"/>
  <c r="E229" i="9"/>
  <c r="B229" i="9" s="1"/>
  <c r="E228" i="9"/>
  <c r="F227" i="9"/>
  <c r="F226" i="9"/>
  <c r="F225" i="9"/>
  <c r="F224" i="9"/>
  <c r="G223" i="9"/>
  <c r="E223" i="9" s="1"/>
  <c r="B223" i="9" s="1"/>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F170" i="9"/>
  <c r="H169" i="9"/>
  <c r="E169" i="9" s="1"/>
  <c r="G169" i="9"/>
  <c r="F169" i="9"/>
  <c r="B169" i="9"/>
  <c r="H168" i="9"/>
  <c r="G168" i="9"/>
  <c r="F168" i="9"/>
  <c r="E168" i="9"/>
  <c r="B168" i="9" s="1"/>
  <c r="H167" i="9"/>
  <c r="G167" i="9"/>
  <c r="E167" i="9" s="1"/>
  <c r="F167" i="9"/>
  <c r="H166" i="9"/>
  <c r="G166" i="9"/>
  <c r="F166" i="9"/>
  <c r="H165" i="9"/>
  <c r="E165" i="9" s="1"/>
  <c r="G165" i="9"/>
  <c r="F165" i="9"/>
  <c r="B165" i="9"/>
  <c r="H164" i="9"/>
  <c r="G164" i="9"/>
  <c r="F164" i="9"/>
  <c r="E164" i="9"/>
  <c r="B164" i="9" s="1"/>
  <c r="H163" i="9"/>
  <c r="G163" i="9"/>
  <c r="E163" i="9" s="1"/>
  <c r="F163" i="9"/>
  <c r="H162" i="9"/>
  <c r="G162" i="9"/>
  <c r="F162" i="9"/>
  <c r="H161" i="9"/>
  <c r="E161" i="9" s="1"/>
  <c r="G161" i="9"/>
  <c r="F161" i="9"/>
  <c r="B161" i="9"/>
  <c r="H160" i="9"/>
  <c r="G160" i="9"/>
  <c r="F160" i="9"/>
  <c r="E160" i="9"/>
  <c r="B160" i="9" s="1"/>
  <c r="H159" i="9"/>
  <c r="G159" i="9"/>
  <c r="E159" i="9" s="1"/>
  <c r="F159" i="9"/>
  <c r="H158" i="9"/>
  <c r="G158" i="9"/>
  <c r="F158" i="9"/>
  <c r="H157" i="9"/>
  <c r="E157" i="9" s="1"/>
  <c r="G157" i="9"/>
  <c r="F157" i="9"/>
  <c r="B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E83" i="9" s="1"/>
  <c r="B83" i="9" s="1"/>
  <c r="G83" i="9"/>
  <c r="F83" i="9"/>
  <c r="H82" i="9"/>
  <c r="G82" i="9"/>
  <c r="E82" i="9" s="1"/>
  <c r="F82" i="9"/>
  <c r="H81" i="9"/>
  <c r="G81" i="9"/>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E67" i="9" s="1"/>
  <c r="B67" i="9" s="1"/>
  <c r="G67" i="9"/>
  <c r="F67" i="9"/>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F57" i="9"/>
  <c r="H56" i="9"/>
  <c r="E56" i="9" s="1"/>
  <c r="B56" i="9" s="1"/>
  <c r="G56" i="9"/>
  <c r="F56" i="9"/>
  <c r="H55" i="9"/>
  <c r="E55" i="9" s="1"/>
  <c r="B55" i="9" s="1"/>
  <c r="G55" i="9"/>
  <c r="F55" i="9"/>
  <c r="H54" i="9"/>
  <c r="G54" i="9"/>
  <c r="E54" i="9" s="1"/>
  <c r="F54" i="9"/>
  <c r="H53" i="9"/>
  <c r="G53" i="9"/>
  <c r="E53" i="9" s="1"/>
  <c r="B53" i="9" s="1"/>
  <c r="F53" i="9"/>
  <c r="H52" i="9"/>
  <c r="E52" i="9" s="1"/>
  <c r="B52" i="9" s="1"/>
  <c r="G52" i="9"/>
  <c r="F52" i="9"/>
  <c r="H51" i="9"/>
  <c r="E51" i="9" s="1"/>
  <c r="B51" i="9" s="1"/>
  <c r="G51" i="9"/>
  <c r="F51" i="9"/>
  <c r="H50" i="9"/>
  <c r="G50" i="9"/>
  <c r="E50" i="9" s="1"/>
  <c r="F50" i="9"/>
  <c r="H49" i="9"/>
  <c r="G49" i="9"/>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I3" i="9"/>
  <c r="G301" i="9" s="1"/>
  <c r="E301" i="9" s="1"/>
  <c r="B301" i="9" s="1"/>
  <c r="H3" i="9"/>
  <c r="G3" i="9"/>
  <c r="D104" i="8"/>
  <c r="D97" i="8"/>
  <c r="D92" i="8"/>
  <c r="D87" i="8"/>
  <c r="D82" i="8"/>
  <c r="D77" i="8"/>
  <c r="D72" i="8"/>
  <c r="D67" i="8"/>
  <c r="D62" i="8"/>
  <c r="D57" i="8"/>
  <c r="D52" i="8"/>
  <c r="D46" i="8"/>
  <c r="C1623" i="1" s="1"/>
  <c r="D37" i="8"/>
  <c r="D27" i="8"/>
  <c r="D25" i="8" s="1"/>
  <c r="D18" i="8"/>
  <c r="D8" i="8"/>
  <c r="C1585" i="1" s="1"/>
  <c r="E44" i="7"/>
  <c r="D44" i="7"/>
  <c r="H36" i="3" s="1"/>
  <c r="E39" i="7"/>
  <c r="D39" i="7"/>
  <c r="E38" i="7"/>
  <c r="D38" i="7"/>
  <c r="H35" i="3" s="1"/>
  <c r="E30" i="7"/>
  <c r="D30" i="7"/>
  <c r="E23" i="7"/>
  <c r="E22" i="7" s="1"/>
  <c r="I34" i="3" s="1"/>
  <c r="D23" i="7"/>
  <c r="D22" i="7" s="1"/>
  <c r="H34" i="3" s="1"/>
  <c r="E14" i="7"/>
  <c r="D14" i="7"/>
  <c r="E7" i="7"/>
  <c r="D7" i="7"/>
  <c r="E6" i="7"/>
  <c r="D1539" i="1" s="1"/>
  <c r="D6" i="7"/>
  <c r="C1539" i="1" s="1"/>
  <c r="F140" i="6"/>
  <c r="F139" i="6"/>
  <c r="F138" i="6"/>
  <c r="F137" i="6"/>
  <c r="F136" i="6"/>
  <c r="F135" i="6"/>
  <c r="F134" i="6"/>
  <c r="F133" i="6"/>
  <c r="F132" i="6"/>
  <c r="F131" i="6"/>
  <c r="F130" i="6"/>
  <c r="E130" i="6"/>
  <c r="D130" i="6"/>
  <c r="D129" i="6" s="1"/>
  <c r="F129" i="6" s="1"/>
  <c r="E129" i="6"/>
  <c r="F128" i="6"/>
  <c r="F127" i="6"/>
  <c r="F126" i="6"/>
  <c r="F125" i="6"/>
  <c r="F124" i="6"/>
  <c r="F123" i="6"/>
  <c r="E122" i="6"/>
  <c r="F122" i="6" s="1"/>
  <c r="D122" i="6"/>
  <c r="F121" i="6"/>
  <c r="F120" i="6"/>
  <c r="F119" i="6"/>
  <c r="E118" i="6"/>
  <c r="D118" i="6"/>
  <c r="F118" i="6" s="1"/>
  <c r="F117" i="6"/>
  <c r="F116" i="6"/>
  <c r="F115" i="6"/>
  <c r="E115" i="6"/>
  <c r="E114" i="6" s="1"/>
  <c r="I30"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I27" i="3"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E181" i="5"/>
  <c r="D1185" i="1"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1093" i="1" s="1"/>
  <c r="F87" i="5"/>
  <c r="F86" i="5"/>
  <c r="F85" i="5"/>
  <c r="F84" i="5"/>
  <c r="F83" i="5"/>
  <c r="E82" i="5"/>
  <c r="D1087" i="1" s="1"/>
  <c r="D82" i="5"/>
  <c r="F81" i="5"/>
  <c r="F80" i="5"/>
  <c r="F79" i="5"/>
  <c r="F78" i="5"/>
  <c r="F77" i="5"/>
  <c r="E76" i="5"/>
  <c r="D76" i="5"/>
  <c r="F76" i="5" s="1"/>
  <c r="F75" i="5"/>
  <c r="F74" i="5"/>
  <c r="F73" i="5"/>
  <c r="F72" i="5"/>
  <c r="E71" i="5"/>
  <c r="D1076" i="1" s="1"/>
  <c r="D71" i="5"/>
  <c r="F68" i="5"/>
  <c r="F67" i="5"/>
  <c r="F66" i="5"/>
  <c r="F65" i="5"/>
  <c r="F64" i="5"/>
  <c r="F63" i="5"/>
  <c r="E63" i="5"/>
  <c r="D63" i="5"/>
  <c r="F62" i="5"/>
  <c r="F61" i="5"/>
  <c r="F60" i="5"/>
  <c r="F59" i="5"/>
  <c r="F58" i="5"/>
  <c r="F57" i="5"/>
  <c r="E56" i="5"/>
  <c r="D1061" i="1" s="1"/>
  <c r="D56" i="5"/>
  <c r="F55" i="5"/>
  <c r="F54" i="5"/>
  <c r="F53" i="5"/>
  <c r="E52" i="5"/>
  <c r="D1057" i="1" s="1"/>
  <c r="D52" i="5"/>
  <c r="F52" i="5" s="1"/>
  <c r="F51" i="5"/>
  <c r="F50" i="5"/>
  <c r="F49" i="5"/>
  <c r="F48" i="5"/>
  <c r="F47" i="5"/>
  <c r="F46" i="5"/>
  <c r="F45" i="5"/>
  <c r="E45" i="5"/>
  <c r="D45" i="5"/>
  <c r="F44" i="5"/>
  <c r="F43" i="5"/>
  <c r="F42" i="5"/>
  <c r="E41" i="5"/>
  <c r="D41" i="5"/>
  <c r="F40" i="5"/>
  <c r="F39" i="5"/>
  <c r="F38" i="5"/>
  <c r="F37" i="5"/>
  <c r="F36" i="5"/>
  <c r="E35" i="5"/>
  <c r="D35" i="5"/>
  <c r="F34" i="5"/>
  <c r="F33" i="5"/>
  <c r="F32" i="5"/>
  <c r="F31" i="5"/>
  <c r="F30" i="5"/>
  <c r="E29" i="5"/>
  <c r="D1034" i="1" s="1"/>
  <c r="G1034" i="1" s="1"/>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3" i="4" s="1"/>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E571" i="4" s="1"/>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F532" i="4"/>
  <c r="E532" i="4"/>
  <c r="D532" i="4"/>
  <c r="F531" i="4"/>
  <c r="F530" i="4"/>
  <c r="F529" i="4"/>
  <c r="E529" i="4"/>
  <c r="D529" i="4"/>
  <c r="F528" i="4"/>
  <c r="F527"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3" i="1" s="1"/>
  <c r="D428" i="4"/>
  <c r="C423" i="1" s="1"/>
  <c r="E427" i="4"/>
  <c r="D422" i="1" s="1"/>
  <c r="H422" i="1" s="1"/>
  <c r="D427" i="4"/>
  <c r="E426" i="4"/>
  <c r="F426"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F374" i="4" s="1"/>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2" i="1" s="1"/>
  <c r="D327" i="4"/>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E273" i="4" s="1"/>
  <c r="D269" i="1" s="1"/>
  <c r="D289" i="4"/>
  <c r="F289" i="4" s="1"/>
  <c r="F288" i="4"/>
  <c r="F287" i="4"/>
  <c r="F286" i="4"/>
  <c r="F285" i="4"/>
  <c r="F284" i="4"/>
  <c r="E283" i="4"/>
  <c r="D283" i="4"/>
  <c r="F283" i="4" s="1"/>
  <c r="F282" i="4"/>
  <c r="F281" i="4"/>
  <c r="F280" i="4"/>
  <c r="F279" i="4"/>
  <c r="E278" i="4"/>
  <c r="D278" i="4"/>
  <c r="F277" i="4"/>
  <c r="F276" i="4"/>
  <c r="F275" i="4"/>
  <c r="E274" i="4"/>
  <c r="D270" i="1" s="1"/>
  <c r="D274"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E216" i="4"/>
  <c r="E202" i="4" s="1"/>
  <c r="D198"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F141" i="4"/>
  <c r="E141" i="4"/>
  <c r="E140" i="4" s="1"/>
  <c r="D136" i="1" s="1"/>
  <c r="D141" i="4"/>
  <c r="D140" i="4"/>
  <c r="F139" i="4"/>
  <c r="F138" i="4"/>
  <c r="F137" i="4"/>
  <c r="F136" i="4"/>
  <c r="E135" i="4"/>
  <c r="E134" i="4" s="1"/>
  <c r="D130" i="1" s="1"/>
  <c r="D135" i="4"/>
  <c r="F135" i="4" s="1"/>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3" i="1" s="1"/>
  <c r="G73" i="1" s="1"/>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E53" i="4"/>
  <c r="F53" i="4" s="1"/>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H1683" i="1"/>
  <c r="C1683" i="1"/>
  <c r="G1683" i="1" s="1"/>
  <c r="H1682" i="1"/>
  <c r="G1682" i="1"/>
  <c r="C1682" i="1"/>
  <c r="C1681" i="1"/>
  <c r="H1681" i="1" s="1"/>
  <c r="C1680" i="1"/>
  <c r="H1680" i="1" s="1"/>
  <c r="C1679" i="1"/>
  <c r="G1679" i="1" s="1"/>
  <c r="H1678" i="1"/>
  <c r="G1678" i="1"/>
  <c r="C1678" i="1"/>
  <c r="H1677" i="1"/>
  <c r="G1677" i="1"/>
  <c r="C1677" i="1"/>
  <c r="C1676" i="1"/>
  <c r="H1676" i="1" s="1"/>
  <c r="H1675" i="1"/>
  <c r="C1675" i="1"/>
  <c r="G1675" i="1" s="1"/>
  <c r="H1674" i="1"/>
  <c r="G1674" i="1"/>
  <c r="C1674" i="1"/>
  <c r="C1673" i="1"/>
  <c r="H1673" i="1" s="1"/>
  <c r="G1672" i="1"/>
  <c r="C1672" i="1"/>
  <c r="H1672" i="1" s="1"/>
  <c r="C1671" i="1"/>
  <c r="G1671" i="1" s="1"/>
  <c r="H1670" i="1"/>
  <c r="G1670" i="1"/>
  <c r="C1670" i="1"/>
  <c r="C1669" i="1"/>
  <c r="H1669" i="1" s="1"/>
  <c r="C1668" i="1"/>
  <c r="H1668" i="1" s="1"/>
  <c r="H1667" i="1"/>
  <c r="C1667" i="1"/>
  <c r="G1667" i="1" s="1"/>
  <c r="H1666" i="1"/>
  <c r="G1666" i="1"/>
  <c r="C1666" i="1"/>
  <c r="C1665" i="1"/>
  <c r="H1665" i="1" s="1"/>
  <c r="G1664" i="1"/>
  <c r="C1664" i="1"/>
  <c r="H1664" i="1" s="1"/>
  <c r="C1663" i="1"/>
  <c r="G1663" i="1" s="1"/>
  <c r="H1662" i="1"/>
  <c r="G1662" i="1"/>
  <c r="C1662" i="1"/>
  <c r="H1661" i="1"/>
  <c r="G1661" i="1"/>
  <c r="C1661" i="1"/>
  <c r="C1660" i="1"/>
  <c r="H1660" i="1" s="1"/>
  <c r="H1659" i="1"/>
  <c r="C1659" i="1"/>
  <c r="G1659" i="1" s="1"/>
  <c r="H1658" i="1"/>
  <c r="G1658" i="1"/>
  <c r="C1658" i="1"/>
  <c r="C1657" i="1"/>
  <c r="H1657" i="1" s="1"/>
  <c r="G1656" i="1"/>
  <c r="C1656" i="1"/>
  <c r="H1656" i="1" s="1"/>
  <c r="C1655" i="1"/>
  <c r="G1655" i="1" s="1"/>
  <c r="H1654" i="1"/>
  <c r="G1654" i="1"/>
  <c r="C1654" i="1"/>
  <c r="H1653" i="1"/>
  <c r="G1653" i="1"/>
  <c r="C1653" i="1"/>
  <c r="C1652" i="1"/>
  <c r="H1652" i="1" s="1"/>
  <c r="H1651" i="1"/>
  <c r="C1651" i="1"/>
  <c r="G1651" i="1" s="1"/>
  <c r="H1650" i="1"/>
  <c r="G1650" i="1"/>
  <c r="C1650" i="1"/>
  <c r="C1649" i="1"/>
  <c r="H1649" i="1" s="1"/>
  <c r="G1648" i="1"/>
  <c r="C1648" i="1"/>
  <c r="H1648" i="1" s="1"/>
  <c r="C1647" i="1"/>
  <c r="G1647" i="1" s="1"/>
  <c r="H1646" i="1"/>
  <c r="G1646" i="1"/>
  <c r="C1646" i="1"/>
  <c r="H1645" i="1"/>
  <c r="G1645" i="1"/>
  <c r="C1645" i="1"/>
  <c r="C1644" i="1"/>
  <c r="H1644" i="1" s="1"/>
  <c r="C1643" i="1"/>
  <c r="G1643" i="1" s="1"/>
  <c r="H1642" i="1"/>
  <c r="G1642" i="1"/>
  <c r="C1642" i="1"/>
  <c r="C1641" i="1"/>
  <c r="G1640" i="1"/>
  <c r="C1640" i="1"/>
  <c r="H1640" i="1" s="1"/>
  <c r="C1639" i="1"/>
  <c r="H1638" i="1"/>
  <c r="G1638" i="1"/>
  <c r="C1638" i="1"/>
  <c r="H1637" i="1"/>
  <c r="G1637" i="1"/>
  <c r="C1637" i="1"/>
  <c r="C1636" i="1"/>
  <c r="C1635" i="1"/>
  <c r="G1635" i="1" s="1"/>
  <c r="C1634" i="1"/>
  <c r="H1634" i="1" s="1"/>
  <c r="C1633" i="1"/>
  <c r="H1632" i="1"/>
  <c r="C1632" i="1"/>
  <c r="G1632" i="1" s="1"/>
  <c r="H1631" i="1"/>
  <c r="G1631" i="1"/>
  <c r="C1631" i="1"/>
  <c r="C1630" i="1"/>
  <c r="H1630" i="1" s="1"/>
  <c r="C1629" i="1"/>
  <c r="C1627" i="1"/>
  <c r="G1627" i="1" s="1"/>
  <c r="C1626" i="1"/>
  <c r="H1626" i="1" s="1"/>
  <c r="C1625" i="1"/>
  <c r="C1624" i="1"/>
  <c r="G1624" i="1" s="1"/>
  <c r="H1620" i="1"/>
  <c r="C1620" i="1"/>
  <c r="G1620" i="1" s="1"/>
  <c r="H1619" i="1"/>
  <c r="G1619" i="1"/>
  <c r="C1619" i="1"/>
  <c r="C1618" i="1"/>
  <c r="H1618" i="1" s="1"/>
  <c r="C1617" i="1"/>
  <c r="H1616" i="1"/>
  <c r="C1616" i="1"/>
  <c r="G1616" i="1" s="1"/>
  <c r="H1615" i="1"/>
  <c r="G1615" i="1"/>
  <c r="C1615" i="1"/>
  <c r="C1614" i="1"/>
  <c r="H1614" i="1" s="1"/>
  <c r="C1613" i="1"/>
  <c r="C1612" i="1"/>
  <c r="G1612" i="1" s="1"/>
  <c r="H1611" i="1"/>
  <c r="C1611" i="1"/>
  <c r="G1611" i="1" s="1"/>
  <c r="C1610" i="1"/>
  <c r="H1610" i="1" s="1"/>
  <c r="C1609" i="1"/>
  <c r="C1608" i="1"/>
  <c r="G1608" i="1" s="1"/>
  <c r="G1607" i="1"/>
  <c r="C1607" i="1"/>
  <c r="H1607" i="1" s="1"/>
  <c r="C1606" i="1"/>
  <c r="H1606" i="1" s="1"/>
  <c r="C1605" i="1"/>
  <c r="C1604" i="1"/>
  <c r="G1604" i="1" s="1"/>
  <c r="C1603" i="1"/>
  <c r="H1603" i="1" s="1"/>
  <c r="C1602" i="1"/>
  <c r="H1602" i="1" s="1"/>
  <c r="C1601" i="1"/>
  <c r="H1600" i="1"/>
  <c r="C1600" i="1"/>
  <c r="G1600" i="1" s="1"/>
  <c r="H1599" i="1"/>
  <c r="G1599" i="1"/>
  <c r="C1599" i="1"/>
  <c r="C1598" i="1"/>
  <c r="H1598" i="1" s="1"/>
  <c r="C1597" i="1"/>
  <c r="H1596" i="1"/>
  <c r="C1596" i="1"/>
  <c r="G1596" i="1" s="1"/>
  <c r="H1595" i="1"/>
  <c r="G1595" i="1"/>
  <c r="C1595" i="1"/>
  <c r="C1594" i="1"/>
  <c r="H1594" i="1" s="1"/>
  <c r="C1593" i="1"/>
  <c r="C1592" i="1"/>
  <c r="G1592" i="1" s="1"/>
  <c r="H1591" i="1"/>
  <c r="G1591" i="1"/>
  <c r="C1591" i="1"/>
  <c r="C1590" i="1"/>
  <c r="H1590" i="1" s="1"/>
  <c r="C1589" i="1"/>
  <c r="H1588" i="1"/>
  <c r="C1588" i="1"/>
  <c r="G1588" i="1" s="1"/>
  <c r="C1587" i="1"/>
  <c r="H1587" i="1" s="1"/>
  <c r="C1586" i="1"/>
  <c r="H1586" i="1" s="1"/>
  <c r="C1584" i="1"/>
  <c r="G1584" i="1" s="1"/>
  <c r="C1582" i="1"/>
  <c r="H1581" i="1"/>
  <c r="G1581" i="1"/>
  <c r="I1581" i="1" s="1"/>
  <c r="D1581" i="1"/>
  <c r="C1581" i="1"/>
  <c r="J1581" i="1" s="1"/>
  <c r="D1580" i="1"/>
  <c r="C1580" i="1"/>
  <c r="H1579" i="1"/>
  <c r="G1579" i="1"/>
  <c r="I1579" i="1" s="1"/>
  <c r="D1579" i="1"/>
  <c r="C1579" i="1"/>
  <c r="J1579" i="1" s="1"/>
  <c r="D1578" i="1"/>
  <c r="C1578" i="1"/>
  <c r="D1577" i="1"/>
  <c r="C1577" i="1"/>
  <c r="H1576" i="1"/>
  <c r="G1576" i="1"/>
  <c r="I1576" i="1" s="1"/>
  <c r="D1576" i="1"/>
  <c r="C1576" i="1"/>
  <c r="J1576" i="1" s="1"/>
  <c r="D1575" i="1"/>
  <c r="C1575" i="1"/>
  <c r="J1575" i="1" s="1"/>
  <c r="H1574" i="1"/>
  <c r="G1574" i="1"/>
  <c r="I1574" i="1" s="1"/>
  <c r="D1574" i="1"/>
  <c r="C1574" i="1"/>
  <c r="J1574" i="1" s="1"/>
  <c r="D1573" i="1"/>
  <c r="C1573" i="1"/>
  <c r="J1573" i="1" s="1"/>
  <c r="D1572" i="1"/>
  <c r="C1572" i="1"/>
  <c r="D1571" i="1"/>
  <c r="C1571" i="1"/>
  <c r="H1570" i="1"/>
  <c r="G1570" i="1"/>
  <c r="I1570" i="1" s="1"/>
  <c r="D1570" i="1"/>
  <c r="C1570" i="1"/>
  <c r="J1570" i="1" s="1"/>
  <c r="D1569" i="1"/>
  <c r="C1569" i="1"/>
  <c r="J1569" i="1" s="1"/>
  <c r="H1568" i="1"/>
  <c r="G1568" i="1"/>
  <c r="I1568" i="1" s="1"/>
  <c r="D1568" i="1"/>
  <c r="C1568" i="1"/>
  <c r="J1568" i="1" s="1"/>
  <c r="D1567" i="1"/>
  <c r="C1567" i="1"/>
  <c r="J1567" i="1" s="1"/>
  <c r="D1566" i="1"/>
  <c r="C1566" i="1"/>
  <c r="J1566" i="1" s="1"/>
  <c r="D1565" i="1"/>
  <c r="G1565" i="1" s="1"/>
  <c r="C1565" i="1"/>
  <c r="G1564" i="1"/>
  <c r="D1564" i="1"/>
  <c r="C1564" i="1"/>
  <c r="J1564" i="1" s="1"/>
  <c r="G1563" i="1"/>
  <c r="D1563" i="1"/>
  <c r="C1563" i="1"/>
  <c r="H1563" i="1" s="1"/>
  <c r="D1562" i="1"/>
  <c r="C1562" i="1"/>
  <c r="G1562" i="1" s="1"/>
  <c r="D1561" i="1"/>
  <c r="C1561" i="1"/>
  <c r="J1561" i="1" s="1"/>
  <c r="D1560" i="1"/>
  <c r="G1560" i="1" s="1"/>
  <c r="C1560" i="1"/>
  <c r="G1559" i="1"/>
  <c r="D1559" i="1"/>
  <c r="C1559" i="1"/>
  <c r="J1559" i="1" s="1"/>
  <c r="D1558" i="1"/>
  <c r="C1558" i="1"/>
  <c r="G1558" i="1" s="1"/>
  <c r="D1557" i="1"/>
  <c r="C1557" i="1"/>
  <c r="J1557" i="1" s="1"/>
  <c r="D1556" i="1"/>
  <c r="C1556" i="1"/>
  <c r="H1556" i="1" s="1"/>
  <c r="D1555" i="1"/>
  <c r="C1555" i="1"/>
  <c r="H1555" i="1" s="1"/>
  <c r="D1554" i="1"/>
  <c r="G1554" i="1" s="1"/>
  <c r="C1554" i="1"/>
  <c r="G1553" i="1"/>
  <c r="D1553" i="1"/>
  <c r="C1553" i="1"/>
  <c r="J1553" i="1" s="1"/>
  <c r="D1552" i="1"/>
  <c r="C1552" i="1"/>
  <c r="G1552" i="1" s="1"/>
  <c r="D1551" i="1"/>
  <c r="C1551" i="1"/>
  <c r="J1551" i="1" s="1"/>
  <c r="G1550" i="1"/>
  <c r="D1550" i="1"/>
  <c r="C1550" i="1"/>
  <c r="H1550" i="1" s="1"/>
  <c r="D1549" i="1"/>
  <c r="C1549" i="1"/>
  <c r="J1549" i="1" s="1"/>
  <c r="G1548" i="1"/>
  <c r="D1548" i="1"/>
  <c r="C1548" i="1"/>
  <c r="H1548" i="1" s="1"/>
  <c r="H1547" i="1"/>
  <c r="D1547" i="1"/>
  <c r="C1547" i="1"/>
  <c r="J1547" i="1" s="1"/>
  <c r="D1546" i="1"/>
  <c r="G1546" i="1" s="1"/>
  <c r="C1546" i="1"/>
  <c r="H1545" i="1"/>
  <c r="D1545" i="1"/>
  <c r="J1545" i="1" s="1"/>
  <c r="C1545" i="1"/>
  <c r="G1545" i="1" s="1"/>
  <c r="I1545" i="1" s="1"/>
  <c r="D1544" i="1"/>
  <c r="G1544" i="1" s="1"/>
  <c r="C1544" i="1"/>
  <c r="H1543" i="1"/>
  <c r="D1543" i="1"/>
  <c r="J1543" i="1" s="1"/>
  <c r="C1543" i="1"/>
  <c r="G1543" i="1" s="1"/>
  <c r="I1543" i="1" s="1"/>
  <c r="D1542" i="1"/>
  <c r="G1542" i="1" s="1"/>
  <c r="C1542" i="1"/>
  <c r="D1541" i="1"/>
  <c r="C1541" i="1"/>
  <c r="G1541" i="1" s="1"/>
  <c r="D1540" i="1"/>
  <c r="C1540"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H1519" i="1"/>
  <c r="D1519" i="1"/>
  <c r="C1519" i="1"/>
  <c r="G1519" i="1" s="1"/>
  <c r="D1518" i="1"/>
  <c r="H1518" i="1" s="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D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G1400" i="1" s="1"/>
  <c r="C1400" i="1"/>
  <c r="D1399" i="1"/>
  <c r="H1399" i="1" s="1"/>
  <c r="C1399" i="1"/>
  <c r="D1398" i="1"/>
  <c r="H1398" i="1" s="1"/>
  <c r="C1398" i="1"/>
  <c r="D1397" i="1"/>
  <c r="H1397" i="1" s="1"/>
  <c r="C1397" i="1"/>
  <c r="D1396" i="1"/>
  <c r="H1396" i="1" s="1"/>
  <c r="C1396" i="1"/>
  <c r="H1395" i="1"/>
  <c r="G1395" i="1"/>
  <c r="D1395" i="1"/>
  <c r="C1395" i="1"/>
  <c r="D1394" i="1"/>
  <c r="C1394" i="1"/>
  <c r="H1394" i="1" s="1"/>
  <c r="H1393" i="1"/>
  <c r="G1393" i="1"/>
  <c r="D1393" i="1"/>
  <c r="C1393" i="1"/>
  <c r="H1392" i="1"/>
  <c r="G1392" i="1"/>
  <c r="D1392" i="1"/>
  <c r="C1392" i="1"/>
  <c r="H1391" i="1"/>
  <c r="G1391" i="1"/>
  <c r="D1391" i="1"/>
  <c r="C1391" i="1"/>
  <c r="H1390" i="1"/>
  <c r="G1390" i="1"/>
  <c r="D1390" i="1"/>
  <c r="C1390" i="1"/>
  <c r="D1389" i="1"/>
  <c r="C1389" i="1"/>
  <c r="H1389" i="1" s="1"/>
  <c r="D1388" i="1"/>
  <c r="C1388" i="1"/>
  <c r="H1388" i="1" s="1"/>
  <c r="D1387" i="1"/>
  <c r="C1387" i="1"/>
  <c r="H1387" i="1" s="1"/>
  <c r="H1386" i="1"/>
  <c r="G1386" i="1"/>
  <c r="D1386" i="1"/>
  <c r="C1386" i="1"/>
  <c r="H1385" i="1"/>
  <c r="G1385" i="1"/>
  <c r="D1385" i="1"/>
  <c r="C1385" i="1"/>
  <c r="D1384" i="1"/>
  <c r="C1384" i="1"/>
  <c r="D1383" i="1"/>
  <c r="G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D1370" i="1"/>
  <c r="G1370" i="1" s="1"/>
  <c r="C1370" i="1"/>
  <c r="H1369" i="1"/>
  <c r="G1369" i="1"/>
  <c r="D1369" i="1"/>
  <c r="C1369" i="1"/>
  <c r="H1368" i="1"/>
  <c r="D1368" i="1"/>
  <c r="C1368" i="1"/>
  <c r="G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D1342" i="1"/>
  <c r="G1342" i="1" s="1"/>
  <c r="C1342" i="1"/>
  <c r="H1341" i="1"/>
  <c r="G1341" i="1"/>
  <c r="D1341" i="1"/>
  <c r="C1341" i="1"/>
  <c r="G1340"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D1308" i="1"/>
  <c r="G1308" i="1" s="1"/>
  <c r="C1308" i="1"/>
  <c r="D1307" i="1"/>
  <c r="H1307" i="1" s="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D1297" i="1"/>
  <c r="C1297" i="1"/>
  <c r="H1297" i="1" s="1"/>
  <c r="H1296" i="1"/>
  <c r="G1296" i="1"/>
  <c r="D1296" i="1"/>
  <c r="C1296" i="1"/>
  <c r="D1295" i="1"/>
  <c r="H1294" i="1"/>
  <c r="G1294" i="1"/>
  <c r="D1294" i="1"/>
  <c r="C1294" i="1"/>
  <c r="H1293" i="1"/>
  <c r="G1293" i="1"/>
  <c r="D1293" i="1"/>
  <c r="C1293"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D1264" i="1"/>
  <c r="H1264" i="1" s="1"/>
  <c r="C1264" i="1"/>
  <c r="D1263" i="1"/>
  <c r="G1263" i="1" s="1"/>
  <c r="C1263" i="1"/>
  <c r="D1262" i="1"/>
  <c r="H1262" i="1" s="1"/>
  <c r="C1262" i="1"/>
  <c r="D1261" i="1"/>
  <c r="H1261" i="1" s="1"/>
  <c r="C1261" i="1"/>
  <c r="C1260" i="1"/>
  <c r="D1258" i="1"/>
  <c r="H1258" i="1" s="1"/>
  <c r="C1258" i="1"/>
  <c r="D1257" i="1"/>
  <c r="H1257" i="1" s="1"/>
  <c r="C1257" i="1"/>
  <c r="D1256" i="1"/>
  <c r="H1256" i="1" s="1"/>
  <c r="C1256" i="1"/>
  <c r="H1254" i="1"/>
  <c r="G1254" i="1"/>
  <c r="D1254" i="1"/>
  <c r="C1254" i="1"/>
  <c r="H1253" i="1"/>
  <c r="G1253" i="1"/>
  <c r="D1253" i="1"/>
  <c r="C1253" i="1"/>
  <c r="G1252" i="1"/>
  <c r="D1252" i="1"/>
  <c r="H1252" i="1" s="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3" i="1" s="1"/>
  <c r="D1202" i="1"/>
  <c r="C1202" i="1"/>
  <c r="H1200" i="1"/>
  <c r="D1200" i="1"/>
  <c r="G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G1192" i="1"/>
  <c r="D1192" i="1"/>
  <c r="C1192" i="1"/>
  <c r="H1192" i="1" s="1"/>
  <c r="H1191" i="1"/>
  <c r="G1191" i="1"/>
  <c r="D1191" i="1"/>
  <c r="C1191" i="1"/>
  <c r="G1190" i="1"/>
  <c r="D1190" i="1"/>
  <c r="C1190" i="1"/>
  <c r="H1190" i="1" s="1"/>
  <c r="H1189" i="1"/>
  <c r="D1189" i="1"/>
  <c r="G1189" i="1" s="1"/>
  <c r="C1189" i="1"/>
  <c r="H1188" i="1"/>
  <c r="D1188" i="1"/>
  <c r="G1188" i="1" s="1"/>
  <c r="C1188" i="1"/>
  <c r="H1187" i="1"/>
  <c r="G1187" i="1"/>
  <c r="D1187" i="1"/>
  <c r="C1187" i="1"/>
  <c r="H1186" i="1"/>
  <c r="G1186" i="1"/>
  <c r="D1186" i="1"/>
  <c r="C1186" i="1"/>
  <c r="C1185" i="1"/>
  <c r="H1184" i="1"/>
  <c r="D1184" i="1"/>
  <c r="G1184" i="1" s="1"/>
  <c r="C1184" i="1"/>
  <c r="H1183" i="1"/>
  <c r="D1183" i="1"/>
  <c r="G1183" i="1" s="1"/>
  <c r="C1183" i="1"/>
  <c r="D1179" i="1"/>
  <c r="H1179" i="1" s="1"/>
  <c r="C1179" i="1"/>
  <c r="D1178" i="1"/>
  <c r="H1178" i="1" s="1"/>
  <c r="C1178" i="1"/>
  <c r="H1177" i="1"/>
  <c r="D1177" i="1"/>
  <c r="G1177" i="1" s="1"/>
  <c r="C1177" i="1"/>
  <c r="D1176" i="1"/>
  <c r="G1176" i="1" s="1"/>
  <c r="C1176" i="1"/>
  <c r="H1175" i="1"/>
  <c r="G1175" i="1"/>
  <c r="D1175" i="1"/>
  <c r="C1175" i="1"/>
  <c r="H1174" i="1"/>
  <c r="G1174" i="1"/>
  <c r="D1174" i="1"/>
  <c r="C1174" i="1"/>
  <c r="H1173" i="1"/>
  <c r="G1173" i="1"/>
  <c r="D1173" i="1"/>
  <c r="C1173" i="1"/>
  <c r="D1172" i="1"/>
  <c r="H1172" i="1" s="1"/>
  <c r="C1172" i="1"/>
  <c r="D1171" i="1"/>
  <c r="H1171" i="1" s="1"/>
  <c r="C1171" i="1"/>
  <c r="D1170" i="1"/>
  <c r="H1170" i="1" s="1"/>
  <c r="C1170" i="1"/>
  <c r="D1169" i="1"/>
  <c r="G1169" i="1" s="1"/>
  <c r="C1169" i="1"/>
  <c r="D1168" i="1"/>
  <c r="H1168" i="1" s="1"/>
  <c r="C1168" i="1"/>
  <c r="D1167" i="1"/>
  <c r="H1167" i="1" s="1"/>
  <c r="C1167" i="1"/>
  <c r="D1166" i="1"/>
  <c r="H1166" i="1" s="1"/>
  <c r="C1166" i="1"/>
  <c r="D1165" i="1"/>
  <c r="H1165" i="1" s="1"/>
  <c r="C1165" i="1"/>
  <c r="H1164" i="1"/>
  <c r="G1164" i="1"/>
  <c r="D1164" i="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2" i="1" s="1"/>
  <c r="C1152" i="1"/>
  <c r="D1151" i="1"/>
  <c r="H1151" i="1" s="1"/>
  <c r="C1151" i="1"/>
  <c r="D1150" i="1"/>
  <c r="H1150" i="1" s="1"/>
  <c r="C1150" i="1"/>
  <c r="D1149" i="1"/>
  <c r="H1149" i="1" s="1"/>
  <c r="C1149" i="1"/>
  <c r="D1148" i="1"/>
  <c r="H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D1140" i="1"/>
  <c r="G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G1095" i="1" s="1"/>
  <c r="C1095" i="1"/>
  <c r="D1094" i="1"/>
  <c r="H1094" i="1" s="1"/>
  <c r="C1094" i="1"/>
  <c r="H1092" i="1"/>
  <c r="G1092" i="1"/>
  <c r="D1092" i="1"/>
  <c r="C1092" i="1"/>
  <c r="H1091" i="1"/>
  <c r="G1091" i="1"/>
  <c r="D1091" i="1"/>
  <c r="C1091" i="1"/>
  <c r="H1090" i="1"/>
  <c r="D1090" i="1"/>
  <c r="G1090" i="1" s="1"/>
  <c r="C1090" i="1"/>
  <c r="H1089" i="1"/>
  <c r="D1089" i="1"/>
  <c r="G1089" i="1" s="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D1077" i="1"/>
  <c r="H1077" i="1" s="1"/>
  <c r="C1077"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D1063" i="1"/>
  <c r="G1063" i="1" s="1"/>
  <c r="C1063" i="1"/>
  <c r="D1062" i="1"/>
  <c r="G1062" i="1" s="1"/>
  <c r="C1062" i="1"/>
  <c r="C1061" i="1"/>
  <c r="H1060" i="1"/>
  <c r="D1060" i="1"/>
  <c r="G1060" i="1" s="1"/>
  <c r="C1060" i="1"/>
  <c r="H1059" i="1"/>
  <c r="G1059" i="1"/>
  <c r="D1059" i="1"/>
  <c r="C1059" i="1"/>
  <c r="H1058" i="1"/>
  <c r="G1058" i="1"/>
  <c r="D1058" i="1"/>
  <c r="C1058" i="1"/>
  <c r="C1057" i="1"/>
  <c r="H1056" i="1"/>
  <c r="D1056" i="1"/>
  <c r="G1056" i="1" s="1"/>
  <c r="C1056" i="1"/>
  <c r="D1055" i="1"/>
  <c r="G1055" i="1" s="1"/>
  <c r="C1055" i="1"/>
  <c r="D1054" i="1"/>
  <c r="G1054" i="1" s="1"/>
  <c r="C1054" i="1"/>
  <c r="D1053" i="1"/>
  <c r="H1053" i="1" s="1"/>
  <c r="C1053" i="1"/>
  <c r="D1052" i="1"/>
  <c r="H1052" i="1" s="1"/>
  <c r="C1052" i="1"/>
  <c r="D1051" i="1"/>
  <c r="H1051" i="1" s="1"/>
  <c r="C1051" i="1"/>
  <c r="D1050" i="1"/>
  <c r="G1050" i="1" s="1"/>
  <c r="C1050" i="1"/>
  <c r="D1049" i="1"/>
  <c r="G1049" i="1" s="1"/>
  <c r="C1049" i="1"/>
  <c r="D1048" i="1"/>
  <c r="H1048" i="1" s="1"/>
  <c r="C1048" i="1"/>
  <c r="D1047" i="1"/>
  <c r="H1047" i="1" s="1"/>
  <c r="C1047" i="1"/>
  <c r="D1046" i="1"/>
  <c r="G1046" i="1" s="1"/>
  <c r="C1046" i="1"/>
  <c r="H1045" i="1"/>
  <c r="D1045" i="1"/>
  <c r="G1045" i="1" s="1"/>
  <c r="C1045" i="1"/>
  <c r="H1044" i="1"/>
  <c r="G1044" i="1"/>
  <c r="D1044" i="1"/>
  <c r="C1044" i="1"/>
  <c r="H1043" i="1"/>
  <c r="G1043" i="1"/>
  <c r="D1043" i="1"/>
  <c r="C1043" i="1"/>
  <c r="H1042" i="1"/>
  <c r="G1042" i="1"/>
  <c r="D1042" i="1"/>
  <c r="C1042" i="1"/>
  <c r="H1041" i="1"/>
  <c r="G1041" i="1"/>
  <c r="D1041" i="1"/>
  <c r="C1041" i="1"/>
  <c r="D1040" i="1"/>
  <c r="G1040" i="1" s="1"/>
  <c r="C1040" i="1"/>
  <c r="D1039" i="1"/>
  <c r="G1039" i="1" s="1"/>
  <c r="C1039" i="1"/>
  <c r="H1038" i="1"/>
  <c r="D1038" i="1"/>
  <c r="G1038" i="1" s="1"/>
  <c r="C1038" i="1"/>
  <c r="H1037" i="1"/>
  <c r="D1037" i="1"/>
  <c r="G1037" i="1" s="1"/>
  <c r="C1037" i="1"/>
  <c r="H1036" i="1"/>
  <c r="D1036" i="1"/>
  <c r="G1036" i="1" s="1"/>
  <c r="C1036" i="1"/>
  <c r="D1035" i="1"/>
  <c r="G1035" i="1" s="1"/>
  <c r="C1035" i="1"/>
  <c r="C1034" i="1"/>
  <c r="D1033" i="1"/>
  <c r="H1033" i="1" s="1"/>
  <c r="C1033" i="1"/>
  <c r="H1032" i="1"/>
  <c r="G1032" i="1"/>
  <c r="D1032" i="1"/>
  <c r="C1032" i="1"/>
  <c r="H1031" i="1"/>
  <c r="D1031" i="1"/>
  <c r="G1031" i="1" s="1"/>
  <c r="C1031" i="1"/>
  <c r="D1030" i="1"/>
  <c r="G1030" i="1" s="1"/>
  <c r="C1030" i="1"/>
  <c r="H1029" i="1"/>
  <c r="D1029" i="1"/>
  <c r="G1029" i="1" s="1"/>
  <c r="C1029" i="1"/>
  <c r="H1028" i="1"/>
  <c r="G1028" i="1"/>
  <c r="D1028" i="1"/>
  <c r="C1028" i="1"/>
  <c r="D1027" i="1"/>
  <c r="H1027" i="1" s="1"/>
  <c r="C1027" i="1"/>
  <c r="D1026" i="1"/>
  <c r="H1026" i="1" s="1"/>
  <c r="C1026" i="1"/>
  <c r="H1025" i="1"/>
  <c r="G1025" i="1"/>
  <c r="D1025" i="1"/>
  <c r="C1025" i="1"/>
  <c r="C1024" i="1"/>
  <c r="H1023" i="1"/>
  <c r="G1023" i="1"/>
  <c r="D1023" i="1"/>
  <c r="C1023" i="1"/>
  <c r="H1022" i="1"/>
  <c r="G1022" i="1"/>
  <c r="D1022" i="1"/>
  <c r="C1022" i="1"/>
  <c r="H1021" i="1"/>
  <c r="G1021" i="1"/>
  <c r="D1021" i="1"/>
  <c r="C1021" i="1"/>
  <c r="H1020" i="1"/>
  <c r="G1020" i="1"/>
  <c r="D1020" i="1"/>
  <c r="C1020" i="1"/>
  <c r="D1019" i="1"/>
  <c r="H1019" i="1" s="1"/>
  <c r="C1019" i="1"/>
  <c r="D1018" i="1"/>
  <c r="H1018" i="1" s="1"/>
  <c r="C1018" i="1"/>
  <c r="H1016" i="1"/>
  <c r="G1016" i="1"/>
  <c r="D1016" i="1"/>
  <c r="C1016" i="1"/>
  <c r="D1015" i="1"/>
  <c r="G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G650" i="1"/>
  <c r="D650" i="1"/>
  <c r="H650" i="1" s="1"/>
  <c r="C650" i="1"/>
  <c r="C649" i="1"/>
  <c r="H648" i="1"/>
  <c r="D648" i="1"/>
  <c r="G648" i="1" s="1"/>
  <c r="C648" i="1"/>
  <c r="H647" i="1"/>
  <c r="D647" i="1"/>
  <c r="G647" i="1" s="1"/>
  <c r="C647" i="1"/>
  <c r="H646" i="1"/>
  <c r="D646" i="1"/>
  <c r="G646" i="1" s="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2" i="1"/>
  <c r="C421" i="1"/>
  <c r="D416" i="1"/>
  <c r="C416" i="1"/>
  <c r="H416" i="1" s="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H378" i="1"/>
  <c r="D378" i="1"/>
  <c r="G378" i="1" s="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D324" i="1"/>
  <c r="G324" i="1" s="1"/>
  <c r="C324" i="1"/>
  <c r="H323" i="1"/>
  <c r="G323" i="1"/>
  <c r="D323" i="1"/>
  <c r="C323"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D283" i="1"/>
  <c r="G283" i="1" s="1"/>
  <c r="C283" i="1"/>
  <c r="H282" i="1"/>
  <c r="G282" i="1"/>
  <c r="D282" i="1"/>
  <c r="C282" i="1"/>
  <c r="H281" i="1"/>
  <c r="G281" i="1"/>
  <c r="D281" i="1"/>
  <c r="C281" i="1"/>
  <c r="H280" i="1"/>
  <c r="G280" i="1"/>
  <c r="D280" i="1"/>
  <c r="C280" i="1"/>
  <c r="D279" i="1"/>
  <c r="G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D256" i="1"/>
  <c r="H256" i="1" s="1"/>
  <c r="C256" i="1"/>
  <c r="H255" i="1"/>
  <c r="G255" i="1"/>
  <c r="D255" i="1"/>
  <c r="C255" i="1"/>
  <c r="H254" i="1"/>
  <c r="G254" i="1"/>
  <c r="D254" i="1"/>
  <c r="C254" i="1"/>
  <c r="D253" i="1"/>
  <c r="H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D215" i="1"/>
  <c r="H215" i="1" s="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D196" i="1"/>
  <c r="G196" i="1" s="1"/>
  <c r="C196" i="1"/>
  <c r="D195" i="1"/>
  <c r="H195" i="1" s="1"/>
  <c r="C195" i="1"/>
  <c r="D194" i="1"/>
  <c r="G194" i="1" s="1"/>
  <c r="C194" i="1"/>
  <c r="D193" i="1"/>
  <c r="H193" i="1" s="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D182" i="1"/>
  <c r="H182" i="1" s="1"/>
  <c r="C182" i="1"/>
  <c r="H181" i="1"/>
  <c r="G181" i="1"/>
  <c r="D181" i="1"/>
  <c r="C181" i="1"/>
  <c r="H180" i="1"/>
  <c r="D180" i="1"/>
  <c r="G180" i="1" s="1"/>
  <c r="C180" i="1"/>
  <c r="H179" i="1"/>
  <c r="G179" i="1"/>
  <c r="D179" i="1"/>
  <c r="C179" i="1"/>
  <c r="H178" i="1"/>
  <c r="D178" i="1"/>
  <c r="G178" i="1" s="1"/>
  <c r="C178" i="1"/>
  <c r="D177" i="1"/>
  <c r="G177" i="1" s="1"/>
  <c r="C177" i="1"/>
  <c r="H176" i="1"/>
  <c r="D176" i="1"/>
  <c r="G176" i="1" s="1"/>
  <c r="C176" i="1"/>
  <c r="H175" i="1"/>
  <c r="G175" i="1"/>
  <c r="D175" i="1"/>
  <c r="C175" i="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D163" i="1"/>
  <c r="G163" i="1" s="1"/>
  <c r="C163" i="1"/>
  <c r="D162" i="1"/>
  <c r="H162" i="1" s="1"/>
  <c r="C162" i="1"/>
  <c r="C161" i="1"/>
  <c r="C160" i="1"/>
  <c r="D159" i="1"/>
  <c r="G159" i="1" s="1"/>
  <c r="C159" i="1"/>
  <c r="H158" i="1"/>
  <c r="G158" i="1"/>
  <c r="D158" i="1"/>
  <c r="C158" i="1"/>
  <c r="H157" i="1"/>
  <c r="G157" i="1"/>
  <c r="D157" i="1"/>
  <c r="C157" i="1"/>
  <c r="D156" i="1"/>
  <c r="H156" i="1" s="1"/>
  <c r="C156" i="1"/>
  <c r="H155" i="1"/>
  <c r="G155" i="1"/>
  <c r="D155" i="1"/>
  <c r="C155" i="1"/>
  <c r="H154" i="1"/>
  <c r="G154" i="1"/>
  <c r="D154" i="1"/>
  <c r="C154" i="1"/>
  <c r="D153" i="1"/>
  <c r="H153" i="1" s="1"/>
  <c r="C153" i="1"/>
  <c r="H152" i="1"/>
  <c r="G152" i="1"/>
  <c r="D152" i="1"/>
  <c r="C152" i="1"/>
  <c r="D151" i="1"/>
  <c r="G151" i="1" s="1"/>
  <c r="C151" i="1"/>
  <c r="D150" i="1"/>
  <c r="G150" i="1" s="1"/>
  <c r="C150" i="1"/>
  <c r="C149"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D132" i="1"/>
  <c r="H132" i="1" s="1"/>
  <c r="C132" i="1"/>
  <c r="D131" i="1"/>
  <c r="H131" i="1" s="1"/>
  <c r="C131" i="1"/>
  <c r="H129" i="1"/>
  <c r="G129" i="1"/>
  <c r="D129" i="1"/>
  <c r="C129" i="1"/>
  <c r="H128" i="1"/>
  <c r="G128" i="1"/>
  <c r="D128" i="1"/>
  <c r="C128" i="1"/>
  <c r="H127" i="1"/>
  <c r="G127" i="1"/>
  <c r="D127" i="1"/>
  <c r="C127" i="1"/>
  <c r="D126" i="1"/>
  <c r="G126" i="1" s="1"/>
  <c r="C126" i="1"/>
  <c r="D125" i="1"/>
  <c r="H125" i="1" s="1"/>
  <c r="C125" i="1"/>
  <c r="D124" i="1"/>
  <c r="H124" i="1" s="1"/>
  <c r="C124" i="1"/>
  <c r="H123" i="1"/>
  <c r="G123" i="1"/>
  <c r="D123" i="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G76" i="1" s="1"/>
  <c r="C76" i="1"/>
  <c r="D75" i="1"/>
  <c r="H75" i="1" s="1"/>
  <c r="C75"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540" i="1" l="1"/>
  <c r="G1539" i="1"/>
  <c r="H1539" i="1"/>
  <c r="J1541" i="1"/>
  <c r="H1541" i="1"/>
  <c r="I1541" i="1" s="1"/>
  <c r="H1540" i="1"/>
  <c r="G1339" i="1"/>
  <c r="G1680" i="1"/>
  <c r="G1669" i="1"/>
  <c r="H1643" i="1"/>
  <c r="D51" i="8"/>
  <c r="C1628" i="1" s="1"/>
  <c r="G1628" i="1"/>
  <c r="H1628" i="1"/>
  <c r="H1635" i="1"/>
  <c r="H1627" i="1"/>
  <c r="H1623" i="1"/>
  <c r="G1623" i="1"/>
  <c r="H1624" i="1"/>
  <c r="H1612" i="1"/>
  <c r="H1604" i="1"/>
  <c r="H1608" i="1"/>
  <c r="G1603" i="1"/>
  <c r="G1587" i="1"/>
  <c r="H1592" i="1"/>
  <c r="D6" i="8"/>
  <c r="C1583" i="1" s="1"/>
  <c r="H1583" i="1" s="1"/>
  <c r="H1584" i="1"/>
  <c r="G416" i="1"/>
  <c r="G1297" i="1"/>
  <c r="C1295" i="1"/>
  <c r="H1292" i="1"/>
  <c r="H1278" i="1"/>
  <c r="H1383" i="1"/>
  <c r="D1510" i="1"/>
  <c r="G1520" i="1"/>
  <c r="D1260" i="1"/>
  <c r="H1260" i="1" s="1"/>
  <c r="H1202" i="1"/>
  <c r="G1278" i="1"/>
  <c r="G1292" i="1"/>
  <c r="G1264" i="1"/>
  <c r="G1265" i="1"/>
  <c r="G1266" i="1"/>
  <c r="G1267" i="1"/>
  <c r="E303" i="9"/>
  <c r="B303" i="9" s="1"/>
  <c r="E340" i="9"/>
  <c r="B340" i="9" s="1"/>
  <c r="G1077" i="1"/>
  <c r="H1384" i="1"/>
  <c r="G1389" i="1"/>
  <c r="G1388" i="1"/>
  <c r="G1387" i="1"/>
  <c r="G1384" i="1"/>
  <c r="G1203" i="1"/>
  <c r="G336" i="9"/>
  <c r="C1182" i="1"/>
  <c r="G1202" i="1"/>
  <c r="C1201" i="1"/>
  <c r="F197" i="5"/>
  <c r="G1394" i="1"/>
  <c r="G1396" i="1"/>
  <c r="G1397" i="1"/>
  <c r="G1398" i="1"/>
  <c r="G1399" i="1"/>
  <c r="H1400" i="1"/>
  <c r="D1201" i="1"/>
  <c r="E317" i="9"/>
  <c r="G1307" i="1"/>
  <c r="H1263" i="1"/>
  <c r="G1262" i="1"/>
  <c r="G1260" i="1"/>
  <c r="G1261" i="1"/>
  <c r="G1258" i="1"/>
  <c r="G1256" i="1"/>
  <c r="G1257" i="1"/>
  <c r="E251" i="5"/>
  <c r="G1185" i="1"/>
  <c r="H1185" i="1"/>
  <c r="H1176" i="1"/>
  <c r="G1179" i="1"/>
  <c r="G1178" i="1"/>
  <c r="G1172" i="1"/>
  <c r="G1170" i="1"/>
  <c r="G1171" i="1"/>
  <c r="H1169" i="1"/>
  <c r="G1168" i="1"/>
  <c r="G1167" i="1"/>
  <c r="E313" i="9"/>
  <c r="G1166" i="1"/>
  <c r="G1165" i="1"/>
  <c r="G1155" i="1"/>
  <c r="G1156" i="1"/>
  <c r="G1157" i="1"/>
  <c r="G1158" i="1"/>
  <c r="G1159" i="1"/>
  <c r="G1160" i="1"/>
  <c r="G1161" i="1"/>
  <c r="G1162" i="1"/>
  <c r="G1163" i="1"/>
  <c r="G1152" i="1"/>
  <c r="G1153" i="1"/>
  <c r="G1154" i="1"/>
  <c r="H1140" i="1"/>
  <c r="G1148" i="1"/>
  <c r="G1149" i="1"/>
  <c r="G1150" i="1"/>
  <c r="G1151" i="1"/>
  <c r="G1132" i="1"/>
  <c r="G1133" i="1"/>
  <c r="G1134" i="1"/>
  <c r="G1135" i="1"/>
  <c r="G1136" i="1"/>
  <c r="G1137" i="1"/>
  <c r="G1138" i="1"/>
  <c r="G1139" i="1"/>
  <c r="G1124" i="1"/>
  <c r="G1125" i="1"/>
  <c r="G1126" i="1"/>
  <c r="G1127" i="1"/>
  <c r="G1128" i="1"/>
  <c r="G1129" i="1"/>
  <c r="G1130" i="1"/>
  <c r="G1131" i="1"/>
  <c r="G1112" i="1"/>
  <c r="G1113" i="1"/>
  <c r="G1114" i="1"/>
  <c r="G1115" i="1"/>
  <c r="G1116" i="1"/>
  <c r="G1117" i="1"/>
  <c r="G1118" i="1"/>
  <c r="G1119" i="1"/>
  <c r="G1120" i="1"/>
  <c r="G1121" i="1"/>
  <c r="G1122" i="1"/>
  <c r="G1123" i="1"/>
  <c r="G1111" i="1"/>
  <c r="G1096" i="1"/>
  <c r="G1097" i="1"/>
  <c r="G1098" i="1"/>
  <c r="G1099" i="1"/>
  <c r="G1100" i="1"/>
  <c r="G1101" i="1"/>
  <c r="G1102" i="1"/>
  <c r="G1103" i="1"/>
  <c r="G1104" i="1"/>
  <c r="G1105" i="1"/>
  <c r="G1106" i="1"/>
  <c r="G1107" i="1"/>
  <c r="G1108" i="1"/>
  <c r="G1109" i="1"/>
  <c r="G1110" i="1"/>
  <c r="E314" i="9"/>
  <c r="B314" i="9" s="1"/>
  <c r="G1094" i="1"/>
  <c r="H1095" i="1"/>
  <c r="E307" i="9"/>
  <c r="B307" i="9" s="1"/>
  <c r="G1087" i="1"/>
  <c r="H1087" i="1"/>
  <c r="G1076" i="1"/>
  <c r="H1076" i="1"/>
  <c r="E70" i="5"/>
  <c r="D1075" i="1" s="1"/>
  <c r="H1055" i="1"/>
  <c r="G1061" i="1"/>
  <c r="H1061" i="1"/>
  <c r="H1062" i="1"/>
  <c r="F56" i="5"/>
  <c r="G1053" i="1"/>
  <c r="G1052" i="1"/>
  <c r="G1051" i="1"/>
  <c r="G1048" i="1"/>
  <c r="G1047" i="1"/>
  <c r="H1046" i="1"/>
  <c r="F35" i="5"/>
  <c r="H1040" i="1"/>
  <c r="H1035" i="1"/>
  <c r="H1030" i="1"/>
  <c r="G1027" i="1"/>
  <c r="G1026" i="1"/>
  <c r="G1057" i="1"/>
  <c r="H1057" i="1"/>
  <c r="H1054" i="1"/>
  <c r="H1050" i="1"/>
  <c r="H1049" i="1"/>
  <c r="F41" i="5"/>
  <c r="H1034" i="1"/>
  <c r="H1039" i="1"/>
  <c r="F29" i="5"/>
  <c r="H1024" i="1"/>
  <c r="G1024" i="1"/>
  <c r="E12" i="5"/>
  <c r="D1017" i="1" s="1"/>
  <c r="G1033" i="1"/>
  <c r="F19" i="5"/>
  <c r="G1018" i="1"/>
  <c r="G1019" i="1"/>
  <c r="H1015" i="1"/>
  <c r="G1013" i="1"/>
  <c r="G1014" i="1"/>
  <c r="F8" i="5"/>
  <c r="E26" i="9"/>
  <c r="D649" i="1"/>
  <c r="G302" i="1"/>
  <c r="G301" i="1"/>
  <c r="G300" i="1"/>
  <c r="G299" i="1"/>
  <c r="E57" i="9"/>
  <c r="B57" i="9" s="1"/>
  <c r="F243" i="9"/>
  <c r="B243" i="9" s="1"/>
  <c r="G717" i="1"/>
  <c r="E81" i="9"/>
  <c r="B81" i="9" s="1"/>
  <c r="G193" i="1"/>
  <c r="G153" i="1"/>
  <c r="H388" i="1"/>
  <c r="G388" i="1"/>
  <c r="F393" i="4"/>
  <c r="H379" i="1"/>
  <c r="H374" i="1"/>
  <c r="G374" i="1"/>
  <c r="H279" i="1"/>
  <c r="H283" i="1"/>
  <c r="G270" i="1"/>
  <c r="H270" i="1"/>
  <c r="F274" i="4"/>
  <c r="D258" i="1"/>
  <c r="G265" i="1"/>
  <c r="G266" i="1"/>
  <c r="G253" i="1"/>
  <c r="G256" i="1"/>
  <c r="G216" i="1"/>
  <c r="G215" i="1"/>
  <c r="F216" i="4"/>
  <c r="D212" i="1"/>
  <c r="G195" i="1"/>
  <c r="H194" i="1"/>
  <c r="G190" i="1"/>
  <c r="H190" i="1"/>
  <c r="F194" i="4"/>
  <c r="G183" i="1"/>
  <c r="G182" i="1"/>
  <c r="F239" i="9"/>
  <c r="B239" i="9" s="1"/>
  <c r="H177" i="1"/>
  <c r="F178" i="4"/>
  <c r="G174" i="1"/>
  <c r="H174" i="1"/>
  <c r="G173" i="1"/>
  <c r="G171" i="1"/>
  <c r="G170" i="1"/>
  <c r="G169" i="1"/>
  <c r="G168" i="1"/>
  <c r="G166" i="1"/>
  <c r="G167" i="1"/>
  <c r="G165" i="1"/>
  <c r="G164" i="1"/>
  <c r="E49" i="9"/>
  <c r="B49" i="9" s="1"/>
  <c r="G161" i="1"/>
  <c r="G162" i="1"/>
  <c r="G156" i="1"/>
  <c r="H159" i="1"/>
  <c r="B237" i="9"/>
  <c r="G149" i="1"/>
  <c r="H149" i="1"/>
  <c r="H150" i="1"/>
  <c r="H151" i="1"/>
  <c r="F154" i="4"/>
  <c r="H423" i="1"/>
  <c r="G423" i="1"/>
  <c r="F428" i="4"/>
  <c r="G415" i="1"/>
  <c r="D421" i="1"/>
  <c r="G414" i="1"/>
  <c r="G422" i="1"/>
  <c r="E648" i="4"/>
  <c r="D642" i="1" s="1"/>
  <c r="H322" i="1"/>
  <c r="G322" i="1"/>
  <c r="G136" i="1"/>
  <c r="H136" i="1"/>
  <c r="H147" i="1"/>
  <c r="F140" i="4"/>
  <c r="G131" i="1"/>
  <c r="G132" i="1"/>
  <c r="G125" i="1"/>
  <c r="H126" i="1"/>
  <c r="G124" i="1"/>
  <c r="H122" i="1"/>
  <c r="G108" i="1"/>
  <c r="G113" i="1"/>
  <c r="E106" i="4"/>
  <c r="D102" i="1" s="1"/>
  <c r="F106" i="4"/>
  <c r="H76" i="1"/>
  <c r="G75" i="1"/>
  <c r="G74" i="1"/>
  <c r="H73" i="1"/>
  <c r="G54" i="1"/>
  <c r="G55" i="1"/>
  <c r="E49" i="4"/>
  <c r="D45" i="1" s="1"/>
  <c r="I1542" i="1"/>
  <c r="I1548" i="1"/>
  <c r="I1544" i="1"/>
  <c r="I1550" i="1"/>
  <c r="I1560" i="1"/>
  <c r="H1542" i="1"/>
  <c r="H1544" i="1"/>
  <c r="H1546" i="1"/>
  <c r="I1546" i="1" s="1"/>
  <c r="G1549" i="1"/>
  <c r="G1551" i="1"/>
  <c r="G1555" i="1"/>
  <c r="G1556" i="1"/>
  <c r="G1557" i="1"/>
  <c r="G1561" i="1"/>
  <c r="G1566" i="1"/>
  <c r="H1572" i="1"/>
  <c r="G1572" i="1"/>
  <c r="H1578" i="1"/>
  <c r="G1578" i="1"/>
  <c r="I1578" i="1" s="1"/>
  <c r="H1580" i="1"/>
  <c r="G1580" i="1"/>
  <c r="H1582" i="1"/>
  <c r="H1636" i="1"/>
  <c r="G1636" i="1"/>
  <c r="D273" i="4"/>
  <c r="F278" i="4"/>
  <c r="F526" i="4"/>
  <c r="D522" i="4"/>
  <c r="F594" i="4"/>
  <c r="D584" i="4"/>
  <c r="F598" i="4"/>
  <c r="D597" i="4"/>
  <c r="G1547" i="1"/>
  <c r="J1548" i="1"/>
  <c r="H1549" i="1"/>
  <c r="J1550" i="1"/>
  <c r="H1551" i="1"/>
  <c r="H1554" i="1"/>
  <c r="I1554" i="1" s="1"/>
  <c r="J1554" i="1"/>
  <c r="H1557" i="1"/>
  <c r="H1560" i="1"/>
  <c r="J1560" i="1"/>
  <c r="H1561" i="1"/>
  <c r="H1565" i="1"/>
  <c r="I1565" i="1" s="1"/>
  <c r="J1565" i="1"/>
  <c r="H1566" i="1"/>
  <c r="G1582" i="1"/>
  <c r="G1586" i="1"/>
  <c r="G1590" i="1"/>
  <c r="G1594" i="1"/>
  <c r="G1598" i="1"/>
  <c r="G1602" i="1"/>
  <c r="G1606" i="1"/>
  <c r="G1610" i="1"/>
  <c r="G1614" i="1"/>
  <c r="G1618" i="1"/>
  <c r="G1626" i="1"/>
  <c r="G1630" i="1"/>
  <c r="G1634" i="1"/>
  <c r="F129" i="4"/>
  <c r="E125" i="4"/>
  <c r="F476" i="4"/>
  <c r="D466" i="4"/>
  <c r="F480" i="4"/>
  <c r="D479" i="4"/>
  <c r="J1542" i="1"/>
  <c r="J1544" i="1"/>
  <c r="J1546" i="1"/>
  <c r="H1567" i="1"/>
  <c r="G1567" i="1"/>
  <c r="H1569" i="1"/>
  <c r="G1569" i="1"/>
  <c r="H1571" i="1"/>
  <c r="G1571" i="1"/>
  <c r="H1573" i="1"/>
  <c r="G1573" i="1"/>
  <c r="H1575" i="1"/>
  <c r="G1575" i="1"/>
  <c r="H1577" i="1"/>
  <c r="G1577" i="1"/>
  <c r="H1641" i="1"/>
  <c r="G1641" i="1"/>
  <c r="F427" i="4"/>
  <c r="D648" i="4"/>
  <c r="H1552" i="1"/>
  <c r="I1552" i="1" s="1"/>
  <c r="J1552" i="1"/>
  <c r="H1553" i="1"/>
  <c r="I1553" i="1" s="1"/>
  <c r="H1558" i="1"/>
  <c r="I1558" i="1" s="1"/>
  <c r="J1558" i="1"/>
  <c r="H1559" i="1"/>
  <c r="I1559" i="1" s="1"/>
  <c r="H1562" i="1"/>
  <c r="I1562" i="1" s="1"/>
  <c r="J1562" i="1"/>
  <c r="H1564" i="1"/>
  <c r="I1564" i="1" s="1"/>
  <c r="J1578" i="1"/>
  <c r="J1580" i="1"/>
  <c r="H1585" i="1"/>
  <c r="G1585" i="1"/>
  <c r="H1589" i="1"/>
  <c r="G1589" i="1"/>
  <c r="H1593" i="1"/>
  <c r="G1593" i="1"/>
  <c r="H1597" i="1"/>
  <c r="G1597" i="1"/>
  <c r="H1601" i="1"/>
  <c r="G1601" i="1"/>
  <c r="H1605" i="1"/>
  <c r="G1605" i="1"/>
  <c r="H1609" i="1"/>
  <c r="G1609" i="1"/>
  <c r="H1613" i="1"/>
  <c r="G1613" i="1"/>
  <c r="H1617" i="1"/>
  <c r="G1617" i="1"/>
  <c r="H1625" i="1"/>
  <c r="G1625" i="1"/>
  <c r="H1629" i="1"/>
  <c r="G1629" i="1"/>
  <c r="H1633" i="1"/>
  <c r="G1633" i="1"/>
  <c r="G1639" i="1"/>
  <c r="H1639" i="1"/>
  <c r="E535" i="4"/>
  <c r="G1644" i="1"/>
  <c r="H1647" i="1"/>
  <c r="G1649" i="1"/>
  <c r="G1652" i="1"/>
  <c r="H1655" i="1"/>
  <c r="G1657" i="1"/>
  <c r="G1660" i="1"/>
  <c r="H1663" i="1"/>
  <c r="G1665" i="1"/>
  <c r="G1668" i="1"/>
  <c r="H1671" i="1"/>
  <c r="G1673" i="1"/>
  <c r="G1676" i="1"/>
  <c r="H1679" i="1"/>
  <c r="G1681" i="1"/>
  <c r="G1684" i="1"/>
  <c r="F44" i="4"/>
  <c r="D43" i="4"/>
  <c r="D49" i="4"/>
  <c r="F64" i="4"/>
  <c r="F165" i="4"/>
  <c r="E164" i="4"/>
  <c r="D160" i="1" s="1"/>
  <c r="F222" i="4"/>
  <c r="D221" i="4"/>
  <c r="F309" i="4"/>
  <c r="D647" i="4"/>
  <c r="F492" i="4"/>
  <c r="D491" i="4"/>
  <c r="F13" i="5"/>
  <c r="D12" i="5"/>
  <c r="F71" i="5"/>
  <c r="D70" i="5"/>
  <c r="F220" i="5"/>
  <c r="D219" i="5"/>
  <c r="F256" i="5"/>
  <c r="D255" i="5"/>
  <c r="F297" i="5"/>
  <c r="E296" i="5"/>
  <c r="D1300" i="1" s="1"/>
  <c r="F6" i="6"/>
  <c r="D5" i="6"/>
  <c r="D114" i="6"/>
  <c r="E5" i="7"/>
  <c r="D45" i="8"/>
  <c r="E321" i="4"/>
  <c r="D316" i="1" s="1"/>
  <c r="F379" i="4"/>
  <c r="D373" i="4"/>
  <c r="F407" i="4"/>
  <c r="D406" i="4"/>
  <c r="E466" i="4"/>
  <c r="D460" i="1" s="1"/>
  <c r="F542" i="4"/>
  <c r="D536" i="4"/>
  <c r="F82" i="5"/>
  <c r="G338" i="9"/>
  <c r="E338" i="9" s="1"/>
  <c r="B338" i="9" s="1"/>
  <c r="F203" i="5"/>
  <c r="G296" i="9"/>
  <c r="E296" i="9" s="1"/>
  <c r="B296" i="9" s="1"/>
  <c r="G177" i="9"/>
  <c r="E177" i="9" s="1"/>
  <c r="B177" i="9" s="1"/>
  <c r="E178" i="5"/>
  <c r="F181" i="5"/>
  <c r="F90" i="6"/>
  <c r="D89" i="6"/>
  <c r="E141" i="6"/>
  <c r="E6" i="4"/>
  <c r="F153" i="4"/>
  <c r="F208" i="4"/>
  <c r="D202" i="4"/>
  <c r="D230" i="4"/>
  <c r="F327" i="4"/>
  <c r="D321" i="4"/>
  <c r="F355" i="4"/>
  <c r="D354" i="4"/>
  <c r="F361" i="4"/>
  <c r="D360" i="4"/>
  <c r="F432" i="4"/>
  <c r="D431" i="4"/>
  <c r="E491" i="4"/>
  <c r="D485" i="1" s="1"/>
  <c r="F252" i="5"/>
  <c r="D251" i="5"/>
  <c r="D35" i="6"/>
  <c r="D5" i="7"/>
  <c r="D44" i="8"/>
  <c r="H24" i="9"/>
  <c r="E156" i="9"/>
  <c r="B156" i="9" s="1"/>
  <c r="G315" i="9"/>
  <c r="G316" i="9"/>
  <c r="B26" i="9"/>
  <c r="B34" i="9"/>
  <c r="B42" i="9"/>
  <c r="B50" i="9"/>
  <c r="B58" i="9"/>
  <c r="B66" i="9"/>
  <c r="B74" i="9"/>
  <c r="B82" i="9"/>
  <c r="B90" i="9"/>
  <c r="B98" i="9"/>
  <c r="B106" i="9"/>
  <c r="B114" i="9"/>
  <c r="D134" i="4"/>
  <c r="E647" i="4"/>
  <c r="D641" i="1" s="1"/>
  <c r="H316" i="9"/>
  <c r="H315" i="9"/>
  <c r="G24" i="9"/>
  <c r="E373" i="4"/>
  <c r="D368" i="1" s="1"/>
  <c r="D88" i="5"/>
  <c r="F150" i="5"/>
  <c r="D177" i="5"/>
  <c r="E337" i="9"/>
  <c r="B337" i="9" s="1"/>
  <c r="B30" i="9"/>
  <c r="B38" i="9"/>
  <c r="B46" i="9"/>
  <c r="B54" i="9"/>
  <c r="B62" i="9"/>
  <c r="B70" i="9"/>
  <c r="B78" i="9"/>
  <c r="B86" i="9"/>
  <c r="B94" i="9"/>
  <c r="B102" i="9"/>
  <c r="B110" i="9"/>
  <c r="G176" i="9"/>
  <c r="E176" i="9" s="1"/>
  <c r="B176" i="9" s="1"/>
  <c r="G180" i="9"/>
  <c r="G221" i="9"/>
  <c r="E221" i="9" s="1"/>
  <c r="B221" i="9" s="1"/>
  <c r="B159" i="9"/>
  <c r="B163" i="9"/>
  <c r="B167" i="9"/>
  <c r="B171" i="9"/>
  <c r="G175" i="9"/>
  <c r="E175" i="9" s="1"/>
  <c r="B175" i="9" s="1"/>
  <c r="G179" i="9"/>
  <c r="G219" i="9"/>
  <c r="E219" i="9" s="1"/>
  <c r="B219" i="9" s="1"/>
  <c r="G227" i="9"/>
  <c r="E227" i="9" s="1"/>
  <c r="B227" i="9" s="1"/>
  <c r="H310" i="9"/>
  <c r="G310" i="9"/>
  <c r="H309" i="9"/>
  <c r="M228" i="9"/>
  <c r="H308" i="9"/>
  <c r="E308" i="9" s="1"/>
  <c r="B308" i="9" s="1"/>
  <c r="L228" i="9"/>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I10" i="9"/>
  <c r="E158" i="9"/>
  <c r="B158" i="9" s="1"/>
  <c r="E162" i="9"/>
  <c r="B162" i="9" s="1"/>
  <c r="E166" i="9"/>
  <c r="B166" i="9" s="1"/>
  <c r="E170" i="9"/>
  <c r="B170" i="9" s="1"/>
  <c r="G174" i="9"/>
  <c r="E174" i="9" s="1"/>
  <c r="B174" i="9" s="1"/>
  <c r="G178" i="9"/>
  <c r="E178" i="9" s="1"/>
  <c r="B178" i="9" s="1"/>
  <c r="H179" i="9"/>
  <c r="G217" i="9"/>
  <c r="E217" i="9" s="1"/>
  <c r="B217" i="9" s="1"/>
  <c r="G225" i="9"/>
  <c r="E225" i="9" s="1"/>
  <c r="B225" i="9" s="1"/>
  <c r="B313" i="9"/>
  <c r="E312" i="9"/>
  <c r="B312" i="9" s="1"/>
  <c r="B317" i="9"/>
  <c r="B321" i="9"/>
  <c r="B325" i="9"/>
  <c r="B329" i="9"/>
  <c r="B333" i="9"/>
  <c r="G1583" i="1" l="1"/>
  <c r="H1295" i="1"/>
  <c r="G1295" i="1"/>
  <c r="H1201" i="1"/>
  <c r="G1201" i="1"/>
  <c r="I25" i="3"/>
  <c r="D1255" i="1"/>
  <c r="E69" i="5"/>
  <c r="I23" i="3" s="1"/>
  <c r="E7" i="5"/>
  <c r="D1012" i="1" s="1"/>
  <c r="H649" i="1"/>
  <c r="G649" i="1"/>
  <c r="H258" i="1"/>
  <c r="G258" i="1"/>
  <c r="H212" i="1"/>
  <c r="G212" i="1"/>
  <c r="E152" i="4"/>
  <c r="E299" i="4" s="1"/>
  <c r="F164" i="4"/>
  <c r="H421" i="1"/>
  <c r="G421" i="1"/>
  <c r="H102" i="1"/>
  <c r="G102" i="1"/>
  <c r="F321" i="4"/>
  <c r="C316" i="1"/>
  <c r="G348" i="9"/>
  <c r="E348" i="9" s="1"/>
  <c r="D141" i="6"/>
  <c r="F5" i="6"/>
  <c r="H27" i="3"/>
  <c r="C1401" i="1"/>
  <c r="F255" i="5"/>
  <c r="C1259" i="1"/>
  <c r="F491" i="4"/>
  <c r="C485" i="1"/>
  <c r="F88" i="5"/>
  <c r="C1093" i="1"/>
  <c r="F134" i="4"/>
  <c r="C130" i="1"/>
  <c r="E316" i="9"/>
  <c r="B316" i="9" s="1"/>
  <c r="K1481" i="9"/>
  <c r="G344" i="9"/>
  <c r="E344" i="9" s="1"/>
  <c r="B344" i="9" s="1"/>
  <c r="I39" i="3"/>
  <c r="C1621" i="1"/>
  <c r="I31" i="3"/>
  <c r="D1537" i="1"/>
  <c r="H336" i="9"/>
  <c r="E336" i="9" s="1"/>
  <c r="B336" i="9" s="1"/>
  <c r="F178" i="5"/>
  <c r="E177" i="5"/>
  <c r="F177" i="5" s="1"/>
  <c r="D1182" i="1"/>
  <c r="G343" i="9"/>
  <c r="E343" i="9" s="1"/>
  <c r="F221" i="4"/>
  <c r="C217" i="1"/>
  <c r="D529" i="1"/>
  <c r="I1575" i="1"/>
  <c r="I1567" i="1"/>
  <c r="F584" i="4"/>
  <c r="C578" i="1"/>
  <c r="I1566" i="1"/>
  <c r="F251" i="5"/>
  <c r="H25" i="3"/>
  <c r="C1255" i="1"/>
  <c r="C355" i="1"/>
  <c r="C368" i="1"/>
  <c r="F373" i="4"/>
  <c r="I40" i="3"/>
  <c r="C1622" i="1"/>
  <c r="F70" i="5"/>
  <c r="D69" i="5"/>
  <c r="C1075" i="1"/>
  <c r="F466" i="4"/>
  <c r="C460" i="1"/>
  <c r="F228" i="9"/>
  <c r="E310" i="9"/>
  <c r="B310" i="9" s="1"/>
  <c r="E179" i="9"/>
  <c r="B179" i="9" s="1"/>
  <c r="E315" i="9"/>
  <c r="B315" i="9" s="1"/>
  <c r="G346" i="9"/>
  <c r="E346" i="9" s="1"/>
  <c r="H33" i="3"/>
  <c r="C1538" i="1"/>
  <c r="F431" i="4"/>
  <c r="D430" i="4"/>
  <c r="C425" i="1"/>
  <c r="F354" i="4"/>
  <c r="C349" i="1"/>
  <c r="F230" i="4"/>
  <c r="C226" i="1"/>
  <c r="F89" i="6"/>
  <c r="C1485" i="1"/>
  <c r="F406" i="4"/>
  <c r="C401" i="1"/>
  <c r="E360" i="4"/>
  <c r="F360" i="4" s="1"/>
  <c r="I33" i="3"/>
  <c r="D1538" i="1"/>
  <c r="H1300" i="1"/>
  <c r="G1300" i="1"/>
  <c r="G339" i="9"/>
  <c r="E339" i="9" s="1"/>
  <c r="B339" i="9" s="1"/>
  <c r="F219" i="5"/>
  <c r="C1223" i="1"/>
  <c r="F12" i="5"/>
  <c r="D7" i="5"/>
  <c r="C1017" i="1"/>
  <c r="F647" i="4"/>
  <c r="C641" i="1"/>
  <c r="F49" i="4"/>
  <c r="C45" i="1"/>
  <c r="E308" i="4"/>
  <c r="E422" i="4" s="1"/>
  <c r="E430" i="4"/>
  <c r="F479" i="4"/>
  <c r="C473" i="1"/>
  <c r="F125" i="4"/>
  <c r="D121" i="1"/>
  <c r="F273" i="4"/>
  <c r="C269" i="1"/>
  <c r="I1561" i="1"/>
  <c r="I1551" i="1"/>
  <c r="E180" i="9"/>
  <c r="B180" i="9" s="1"/>
  <c r="H24" i="3"/>
  <c r="D176" i="5"/>
  <c r="C1181" i="1"/>
  <c r="E24" i="9"/>
  <c r="H28" i="3"/>
  <c r="F35" i="6"/>
  <c r="C1431" i="1"/>
  <c r="F202" i="4"/>
  <c r="C198" i="1"/>
  <c r="I17" i="3"/>
  <c r="D2" i="1"/>
  <c r="D535" i="4"/>
  <c r="F536" i="4"/>
  <c r="C530" i="1"/>
  <c r="F114" i="6"/>
  <c r="H30" i="3"/>
  <c r="C1510" i="1"/>
  <c r="D308" i="4"/>
  <c r="H160" i="1"/>
  <c r="G160" i="1"/>
  <c r="F43" i="4"/>
  <c r="C39" i="1"/>
  <c r="D6" i="4"/>
  <c r="D152" i="4"/>
  <c r="F648" i="4"/>
  <c r="C642" i="1"/>
  <c r="I1573" i="1"/>
  <c r="I1569" i="1"/>
  <c r="F597" i="4"/>
  <c r="C591" i="1"/>
  <c r="F522" i="4"/>
  <c r="C516" i="1"/>
  <c r="I1580" i="1"/>
  <c r="I1557" i="1"/>
  <c r="I1549" i="1"/>
  <c r="D1074" i="1" l="1"/>
  <c r="E6" i="5"/>
  <c r="D1011" i="1" s="1"/>
  <c r="I22" i="3"/>
  <c r="D148" i="1"/>
  <c r="I18" i="3"/>
  <c r="E643" i="4"/>
  <c r="D417" i="1"/>
  <c r="B24" i="9"/>
  <c r="F6" i="4"/>
  <c r="H17" i="3"/>
  <c r="D422" i="4"/>
  <c r="C2" i="1"/>
  <c r="H198" i="1"/>
  <c r="G198" i="1"/>
  <c r="C1180" i="1"/>
  <c r="F7" i="5"/>
  <c r="H22" i="3"/>
  <c r="D6" i="5"/>
  <c r="C1012" i="1"/>
  <c r="H1485" i="1"/>
  <c r="G1485" i="1"/>
  <c r="G349" i="1"/>
  <c r="H349" i="1"/>
  <c r="G1075" i="1"/>
  <c r="H1075" i="1"/>
  <c r="G217" i="1"/>
  <c r="H217" i="1"/>
  <c r="I24" i="3"/>
  <c r="E176" i="5"/>
  <c r="D1180" i="1" s="1"/>
  <c r="D1181" i="1"/>
  <c r="G1181" i="1" s="1"/>
  <c r="H19" i="9"/>
  <c r="E19" i="9" s="1"/>
  <c r="B19" i="9" s="1"/>
  <c r="H1621" i="1"/>
  <c r="G1621" i="1"/>
  <c r="H11" i="3"/>
  <c r="H31" i="3"/>
  <c r="F141" i="6"/>
  <c r="C1537" i="1"/>
  <c r="H591" i="1"/>
  <c r="G591" i="1"/>
  <c r="H642" i="1"/>
  <c r="G642" i="1"/>
  <c r="G39" i="1"/>
  <c r="H39" i="1"/>
  <c r="F308" i="4"/>
  <c r="D417" i="4"/>
  <c r="C303" i="1"/>
  <c r="H530" i="1"/>
  <c r="G530" i="1"/>
  <c r="H121" i="1"/>
  <c r="G121" i="1"/>
  <c r="E639" i="4"/>
  <c r="D633" i="1" s="1"/>
  <c r="D424" i="1"/>
  <c r="H641" i="1"/>
  <c r="G641" i="1"/>
  <c r="E418" i="4"/>
  <c r="D413" i="1" s="1"/>
  <c r="D355" i="1"/>
  <c r="G355" i="1" s="1"/>
  <c r="B346" i="9"/>
  <c r="E345" i="9"/>
  <c r="I10" i="3" s="1"/>
  <c r="B228" i="9"/>
  <c r="H23" i="3"/>
  <c r="F69" i="5"/>
  <c r="C1074" i="1"/>
  <c r="D418" i="4"/>
  <c r="H130" i="1"/>
  <c r="G130" i="1"/>
  <c r="G485" i="1"/>
  <c r="H485" i="1"/>
  <c r="H9" i="3"/>
  <c r="H1401" i="1"/>
  <c r="G1401" i="1"/>
  <c r="E347" i="9"/>
  <c r="B348" i="9"/>
  <c r="H1223" i="1"/>
  <c r="G1223" i="1"/>
  <c r="E301" i="4"/>
  <c r="D297" i="1" s="1"/>
  <c r="E423" i="4"/>
  <c r="E424" i="4" s="1"/>
  <c r="D419" i="1" s="1"/>
  <c r="D295" i="1"/>
  <c r="G316" i="1"/>
  <c r="H316" i="1"/>
  <c r="H1510" i="1"/>
  <c r="G1510" i="1"/>
  <c r="E417" i="4"/>
  <c r="D412" i="1" s="1"/>
  <c r="D303" i="1"/>
  <c r="G401" i="1"/>
  <c r="H401" i="1"/>
  <c r="H226" i="1"/>
  <c r="G226" i="1"/>
  <c r="H425" i="1"/>
  <c r="G425" i="1"/>
  <c r="H460" i="1"/>
  <c r="G460" i="1"/>
  <c r="H368" i="1"/>
  <c r="G368" i="1"/>
  <c r="H1255" i="1"/>
  <c r="G1255" i="1"/>
  <c r="H578" i="1"/>
  <c r="G578" i="1"/>
  <c r="E342" i="9"/>
  <c r="B343" i="9"/>
  <c r="H516" i="1"/>
  <c r="G516" i="1"/>
  <c r="D299" i="4"/>
  <c r="F152" i="4"/>
  <c r="H18" i="3"/>
  <c r="C148" i="1"/>
  <c r="F535" i="4"/>
  <c r="D640" i="4"/>
  <c r="C529" i="1"/>
  <c r="E300" i="4"/>
  <c r="D296" i="1" s="1"/>
  <c r="H1431" i="1"/>
  <c r="G1431" i="1"/>
  <c r="G269" i="1"/>
  <c r="H269" i="1"/>
  <c r="G473" i="1"/>
  <c r="H473" i="1"/>
  <c r="H45" i="1"/>
  <c r="G45" i="1"/>
  <c r="G1017" i="1"/>
  <c r="H1017" i="1"/>
  <c r="D639" i="4"/>
  <c r="C424" i="1"/>
  <c r="F430" i="4"/>
  <c r="H1538" i="1"/>
  <c r="G1538" i="1"/>
  <c r="H1622" i="1"/>
  <c r="G1622" i="1"/>
  <c r="H355" i="1"/>
  <c r="E640" i="4"/>
  <c r="D634" i="1" s="1"/>
  <c r="H1182" i="1"/>
  <c r="G1182" i="1"/>
  <c r="H1093" i="1"/>
  <c r="G1093" i="1"/>
  <c r="H1259" i="1"/>
  <c r="G1259" i="1"/>
  <c r="F176" i="5" l="1"/>
  <c r="H1181" i="1"/>
  <c r="H299" i="9"/>
  <c r="F418" i="4"/>
  <c r="C413" i="1"/>
  <c r="F639" i="4"/>
  <c r="C633" i="1"/>
  <c r="D301" i="4"/>
  <c r="F299" i="4"/>
  <c r="D423" i="4"/>
  <c r="C295" i="1"/>
  <c r="G148" i="1"/>
  <c r="H148" i="1"/>
  <c r="H529" i="1"/>
  <c r="G529" i="1"/>
  <c r="G1074" i="1"/>
  <c r="H1074" i="1"/>
  <c r="H1012" i="1"/>
  <c r="G1012" i="1"/>
  <c r="H1180" i="1"/>
  <c r="G1180" i="1"/>
  <c r="G2" i="1"/>
  <c r="H2" i="1"/>
  <c r="D300" i="4"/>
  <c r="G424" i="1"/>
  <c r="H424" i="1"/>
  <c r="F640" i="4"/>
  <c r="C634" i="1"/>
  <c r="G303" i="1"/>
  <c r="H303" i="1"/>
  <c r="N3" i="9"/>
  <c r="I11" i="3"/>
  <c r="G299" i="9"/>
  <c r="G306" i="9"/>
  <c r="E306" i="9" s="1"/>
  <c r="B306" i="9" s="1"/>
  <c r="F6" i="5"/>
  <c r="C1011" i="1"/>
  <c r="D424" i="4"/>
  <c r="F422" i="4"/>
  <c r="D643" i="4"/>
  <c r="C417" i="1"/>
  <c r="E425" i="4"/>
  <c r="D420" i="1" s="1"/>
  <c r="E644" i="4"/>
  <c r="E645" i="4" s="1"/>
  <c r="D418" i="1"/>
  <c r="H20" i="9"/>
  <c r="K3" i="9"/>
  <c r="I9" i="3"/>
  <c r="F417" i="4"/>
  <c r="C412" i="1"/>
  <c r="H1537" i="1"/>
  <c r="G1537" i="1"/>
  <c r="D637" i="1"/>
  <c r="E299" i="9" l="1"/>
  <c r="B299" i="9" s="1"/>
  <c r="G295" i="1"/>
  <c r="H295" i="1"/>
  <c r="G633" i="1"/>
  <c r="H633" i="1"/>
  <c r="G412" i="1"/>
  <c r="H412" i="1"/>
  <c r="D425" i="4"/>
  <c r="F423" i="4"/>
  <c r="D644" i="4"/>
  <c r="C418" i="1"/>
  <c r="G20" i="9"/>
  <c r="E20" i="9" s="1"/>
  <c r="B20" i="9" s="1"/>
  <c r="F424" i="4"/>
  <c r="C419" i="1"/>
  <c r="D639" i="1"/>
  <c r="H417" i="1"/>
  <c r="G417" i="1"/>
  <c r="H8" i="3"/>
  <c r="G1011" i="1"/>
  <c r="H1011" i="1"/>
  <c r="G634" i="1"/>
  <c r="H634" i="1"/>
  <c r="F300" i="4"/>
  <c r="C296" i="1"/>
  <c r="G413" i="1"/>
  <c r="H413" i="1"/>
  <c r="E646" i="4"/>
  <c r="E649" i="4" s="1"/>
  <c r="D638" i="1"/>
  <c r="D645" i="4"/>
  <c r="F643" i="4"/>
  <c r="C637" i="1"/>
  <c r="F301" i="4"/>
  <c r="C297" i="1"/>
  <c r="I19" i="3" l="1"/>
  <c r="D643" i="1"/>
  <c r="G297" i="1"/>
  <c r="H297" i="1"/>
  <c r="F645" i="4"/>
  <c r="C639" i="1"/>
  <c r="G419" i="1"/>
  <c r="H419" i="1"/>
  <c r="D646" i="4"/>
  <c r="F644" i="4"/>
  <c r="C638" i="1"/>
  <c r="M3" i="9"/>
  <c r="H418" i="1"/>
  <c r="G418" i="1"/>
  <c r="H296" i="1"/>
  <c r="G296" i="1"/>
  <c r="G637" i="1"/>
  <c r="H637" i="1"/>
  <c r="E650" i="4"/>
  <c r="D640" i="1"/>
  <c r="F425" i="4"/>
  <c r="C420" i="1"/>
  <c r="H638" i="1" l="1"/>
  <c r="G638" i="1"/>
  <c r="H639" i="1"/>
  <c r="G639" i="1"/>
  <c r="H420" i="1"/>
  <c r="G420" i="1"/>
  <c r="D650" i="4"/>
  <c r="C640" i="1"/>
  <c r="F646" i="4"/>
  <c r="I20" i="3"/>
  <c r="D644" i="1"/>
  <c r="H334" i="9"/>
  <c r="G334" i="9"/>
  <c r="D649" i="4"/>
  <c r="E334" i="9" l="1"/>
  <c r="E298" i="9" s="1"/>
  <c r="I8" i="3" s="1"/>
  <c r="H19" i="3"/>
  <c r="F649" i="4"/>
  <c r="C643" i="1"/>
  <c r="G297" i="9"/>
  <c r="E297" i="9" s="1"/>
  <c r="B297" i="9" s="1"/>
  <c r="H20" i="3"/>
  <c r="F650" i="4"/>
  <c r="C644" i="1"/>
  <c r="G640" i="1"/>
  <c r="H640" i="1"/>
  <c r="B334" i="9" l="1"/>
  <c r="H644" i="1"/>
  <c r="G644" i="1"/>
  <c r="H643" i="1"/>
  <c r="G643" i="1"/>
  <c r="H7" i="3"/>
  <c r="J3" i="9" l="1"/>
  <c r="G295" i="9" l="1"/>
  <c r="L293" i="9"/>
  <c r="F293" i="9" s="1"/>
  <c r="H295" i="9"/>
  <c r="H18" i="9"/>
  <c r="G18" i="9"/>
  <c r="I11" i="9"/>
  <c r="G21" i="9"/>
  <c r="H17" i="9"/>
  <c r="J6" i="9"/>
  <c r="K6" i="9"/>
  <c r="L16" i="9"/>
  <c r="G15" i="9"/>
  <c r="K5" i="9"/>
  <c r="K13" i="9"/>
  <c r="K10" i="9"/>
  <c r="I9" i="9"/>
  <c r="J5" i="9"/>
  <c r="L15" i="9"/>
  <c r="H15" i="9"/>
  <c r="H22" i="9"/>
  <c r="I17" i="9"/>
  <c r="I7" i="9"/>
  <c r="M16" i="9"/>
  <c r="J11" i="9"/>
  <c r="K11" i="9"/>
  <c r="I6" i="9"/>
  <c r="K12" i="9"/>
  <c r="G22" i="9"/>
  <c r="I5" i="9"/>
  <c r="G17" i="9"/>
  <c r="H16" i="9"/>
  <c r="M15" i="9"/>
  <c r="J10" i="9"/>
  <c r="I8" i="9"/>
  <c r="I13" i="9"/>
  <c r="J9" i="9"/>
  <c r="J17" i="9"/>
  <c r="H21" i="9"/>
  <c r="G16" i="9"/>
  <c r="K9" i="9"/>
  <c r="J7" i="9"/>
  <c r="I12" i="9"/>
  <c r="K7" i="9"/>
  <c r="J12" i="9"/>
  <c r="K8" i="9"/>
  <c r="J13" i="9"/>
  <c r="J8" i="9"/>
  <c r="E22" i="9" l="1"/>
  <c r="B22" i="9" s="1"/>
  <c r="E16" i="9"/>
  <c r="E5" i="9"/>
  <c r="B5" i="9" s="1"/>
  <c r="E6" i="9"/>
  <c r="B6" i="9" s="1"/>
  <c r="E10" i="9"/>
  <c r="B10" i="9" s="1"/>
  <c r="E18" i="9"/>
  <c r="B18" i="9" s="1"/>
  <c r="E9" i="9"/>
  <c r="B9" i="9" s="1"/>
  <c r="E15" i="9"/>
  <c r="E13" i="9"/>
  <c r="B13" i="9" s="1"/>
  <c r="F16" i="9"/>
  <c r="E21" i="9"/>
  <c r="B21" i="9" s="1"/>
  <c r="E12" i="9"/>
  <c r="B12" i="9" s="1"/>
  <c r="E8" i="9"/>
  <c r="B8" i="9" s="1"/>
  <c r="E17" i="9"/>
  <c r="B17" i="9" s="1"/>
  <c r="E7" i="9"/>
  <c r="B7" i="9" s="1"/>
  <c r="F15" i="9"/>
  <c r="E11" i="9"/>
  <c r="B11" i="9" s="1"/>
  <c r="B293" i="9"/>
  <c r="F23" i="9"/>
  <c r="E295" i="9"/>
  <c r="B16" i="9" l="1"/>
  <c r="E4" i="9"/>
  <c r="B295" i="9"/>
  <c r="E23" i="9"/>
  <c r="I7" i="3" s="1"/>
  <c r="F14" i="9"/>
  <c r="F3" i="9" s="1"/>
  <c r="B15" i="9"/>
  <c r="E14" i="9"/>
  <c r="I13" i="3" s="1"/>
  <c r="E3" i="9" l="1"/>
</calcChain>
</file>

<file path=xl/sharedStrings.xml><?xml version="1.0" encoding="utf-8"?>
<sst xmlns="http://schemas.openxmlformats.org/spreadsheetml/2006/main" count="4733" uniqueCount="3656">
  <si>
    <t>Obveznik:</t>
  </si>
  <si>
    <t>1940 - SVEUČILIŠTE U ZAGREBU,  UČITELJSKI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</si>
  <si>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</si>
  <si>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</si>
  <si>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</si>
  <si>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</si>
  <si>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</si>
  <si>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</si>
  <si>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</si>
  <si>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</si>
  <si>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</si>
  <si>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</si>
  <si>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</si>
  <si>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</si>
  <si>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</si>
  <si>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</si>
  <si>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</si>
  <si>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</si>
  <si>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</si>
  <si>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</si>
  <si>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</si>
  <si>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</si>
  <si>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</si>
  <si>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</si>
  <si>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</si>
  <si>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</si>
  <si>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</si>
  <si>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</si>
  <si>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</si>
  <si>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</si>
  <si>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</si>
  <si>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</si>
  <si>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</si>
  <si>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</si>
  <si>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</si>
  <si>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</si>
  <si>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</si>
  <si>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</si>
  <si>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</si>
  <si>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</si>
  <si>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</si>
  <si>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</si>
  <si>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</si>
  <si>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</si>
  <si>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</si>
  <si>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</si>
  <si>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</si>
  <si>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</si>
  <si>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</si>
  <si>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</si>
  <si>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</si>
  <si>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</si>
  <si>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</si>
  <si>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</si>
  <si>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</si>
  <si>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</si>
  <si>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</si>
  <si>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</si>
  <si>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</si>
  <si>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</si>
  <si>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</si>
  <si>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</si>
  <si>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</si>
  <si>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</si>
  <si>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</si>
  <si>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</si>
  <si>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</si>
  <si>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</si>
  <si>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</si>
  <si>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</si>
  <si>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</si>
  <si>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</si>
  <si>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</si>
  <si>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</si>
  <si>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</si>
  <si>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</si>
  <si>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</si>
  <si>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</si>
  <si>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</si>
  <si>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</si>
  <si>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</si>
  <si>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</si>
  <si>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</si>
  <si>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</si>
  <si>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</si>
  <si>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</si>
  <si>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</si>
  <si>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</si>
  <si>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</si>
  <si>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</si>
  <si>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</si>
  <si>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</si>
  <si>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</si>
  <si>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</si>
  <si>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</si>
  <si>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</si>
  <si>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</si>
  <si>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</si>
  <si>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</si>
  <si>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</si>
  <si>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</si>
  <si>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</si>
  <si>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</si>
  <si>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</si>
  <si>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</si>
  <si>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</si>
  <si>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</si>
  <si>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</si>
  <si>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</si>
  <si>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</si>
  <si>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</si>
  <si>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</si>
  <si>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</si>
  <si>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</si>
  <si>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</si>
  <si>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</si>
  <si>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</si>
  <si>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</si>
  <si>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</si>
  <si>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</si>
  <si>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</si>
  <si>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</si>
  <si>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</si>
  <si>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</si>
  <si>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</si>
  <si>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</si>
  <si>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</si>
  <si>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</si>
  <si>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</si>
  <si>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</si>
  <si>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</si>
  <si>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</si>
  <si>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</si>
  <si>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</si>
  <si>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</si>
  <si>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</si>
  <si>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</si>
  <si>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</si>
  <si>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</si>
  <si>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</si>
  <si>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</si>
  <si>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</si>
  <si>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</si>
  <si>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</si>
  <si>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</si>
  <si>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</si>
  <si>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</si>
  <si>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</si>
  <si>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</si>
  <si>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</si>
  <si>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</si>
  <si>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</si>
  <si>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</si>
  <si>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</si>
  <si>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</si>
  <si>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</si>
  <si>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</si>
  <si>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</si>
  <si>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</si>
  <si>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</si>
  <si>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</si>
  <si>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</si>
  <si>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</si>
  <si>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</si>
  <si>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</si>
  <si>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</si>
  <si>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</si>
  <si>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</si>
  <si>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</si>
  <si>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</si>
  <si>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</si>
  <si>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</si>
  <si>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</si>
  <si>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</si>
  <si>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</si>
  <si>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</si>
  <si>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</si>
  <si>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</si>
  <si>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</si>
  <si>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</si>
  <si>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</si>
  <si>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</si>
  <si>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</si>
  <si>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</si>
  <si>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</si>
  <si>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</si>
  <si>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</si>
  <si>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</si>
  <si>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</si>
  <si>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</si>
  <si>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</si>
  <si>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</si>
  <si>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</si>
  <si>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</si>
  <si>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</si>
  <si>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</si>
  <si>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</si>
  <si>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</si>
  <si>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</si>
  <si>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</si>
  <si>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</si>
  <si>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</si>
  <si>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</si>
  <si>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</si>
  <si>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</si>
  <si>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</si>
  <si>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</si>
  <si>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</si>
  <si>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</si>
  <si>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</si>
  <si>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</si>
  <si>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</si>
  <si>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</si>
  <si>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</si>
  <si>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</si>
  <si>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</si>
  <si>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</si>
  <si>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</si>
  <si>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</si>
  <si>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</si>
  <si>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</si>
  <si>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</si>
  <si>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</si>
  <si>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</si>
  <si>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</si>
  <si>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</si>
  <si>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</si>
  <si>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</si>
  <si>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</si>
  <si>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</si>
  <si>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</si>
  <si>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</si>
  <si>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</si>
  <si>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</si>
  <si>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</si>
  <si>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</si>
  <si>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</si>
  <si>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</si>
  <si>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</si>
  <si>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</si>
  <si>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</si>
  <si>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</si>
  <si>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</si>
  <si>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</si>
  <si>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</si>
  <si>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</si>
  <si>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</si>
  <si>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</si>
  <si>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</si>
  <si>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</si>
  <si>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</si>
  <si>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</si>
  <si>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</si>
  <si>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</si>
  <si>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</si>
  <si>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</si>
  <si>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</si>
  <si>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</si>
  <si>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</si>
  <si>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</si>
  <si>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</si>
  <si>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</si>
  <si>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</si>
  <si>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</si>
  <si>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</si>
  <si>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</si>
  <si>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</si>
  <si>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</si>
  <si>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</si>
  <si>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</si>
  <si>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</si>
  <si>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</si>
  <si>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</si>
  <si>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</si>
  <si>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</si>
  <si>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</si>
  <si>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</si>
  <si>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</si>
  <si>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</si>
  <si>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</si>
  <si>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</si>
  <si>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</si>
  <si>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</si>
  <si>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</si>
  <si>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</si>
  <si>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</si>
  <si>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</si>
  <si>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</si>
  <si>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</si>
  <si>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</si>
  <si>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</si>
  <si>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</si>
  <si>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</si>
  <si>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</si>
  <si>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</si>
  <si>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</si>
  <si>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</si>
  <si>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</si>
  <si>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</si>
  <si>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</si>
  <si>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</si>
  <si>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</si>
  <si>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</si>
  <si>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</si>
  <si>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</si>
  <si>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</si>
  <si>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</si>
  <si>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</si>
  <si>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</si>
  <si>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</si>
  <si>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</si>
  <si>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</si>
  <si>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</si>
  <si>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</si>
  <si>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</si>
  <si>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</si>
  <si>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</si>
  <si>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</si>
  <si>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</si>
  <si>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</si>
  <si>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</si>
  <si>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</si>
  <si>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</si>
  <si>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</si>
  <si>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</si>
  <si>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</si>
  <si>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</si>
  <si>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</si>
  <si>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</si>
  <si>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</si>
  <si>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</si>
  <si>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</si>
  <si>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</si>
  <si>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</si>
  <si>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</si>
  <si>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</si>
  <si>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</si>
  <si>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</si>
  <si>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</si>
  <si>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</si>
  <si>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</si>
  <si>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</si>
  <si>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</si>
  <si>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</si>
  <si>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</si>
  <si>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</si>
  <si>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</si>
  <si>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</si>
  <si>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</si>
  <si>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</si>
  <si>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</si>
  <si>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</si>
  <si>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</si>
  <si>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</si>
  <si>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</si>
  <si>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</si>
  <si>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</si>
  <si>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</si>
  <si>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</si>
  <si>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</si>
  <si>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</si>
  <si>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</si>
  <si>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</si>
  <si>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</si>
  <si>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</si>
  <si>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</si>
  <si>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</si>
  <si>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</si>
  <si>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</si>
  <si>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</si>
  <si>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</si>
  <si>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</si>
  <si>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</si>
  <si>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</si>
  <si>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</si>
  <si>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</si>
  <si>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</si>
  <si>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</si>
  <si>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</si>
  <si>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</si>
  <si>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</si>
  <si>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</si>
  <si>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</si>
  <si>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</si>
  <si>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</si>
  <si>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</si>
  <si>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</si>
  <si>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</si>
  <si>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</si>
  <si>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</si>
  <si>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</si>
  <si>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</si>
  <si>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</si>
  <si>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</si>
  <si>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</si>
  <si>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</si>
  <si>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</si>
  <si>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</si>
  <si>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</si>
  <si>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</si>
  <si>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</si>
  <si>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</si>
  <si>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</si>
  <si>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</si>
  <si>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</si>
  <si>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</si>
  <si>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</si>
  <si>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</si>
  <si>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</si>
  <si>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</si>
  <si>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</si>
  <si>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</si>
  <si>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</si>
  <si>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</si>
  <si>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</si>
  <si>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</si>
  <si>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</si>
  <si>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</si>
  <si>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</si>
  <si>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</si>
  <si>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</si>
  <si>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</si>
  <si>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</si>
  <si>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</si>
  <si>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</si>
  <si>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</si>
  <si>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</si>
  <si>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</si>
  <si>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</si>
  <si>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</si>
  <si>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</si>
  <si>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</si>
  <si>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</si>
  <si>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</si>
  <si>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</si>
  <si>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</si>
  <si>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</si>
  <si>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</si>
  <si>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</si>
  <si>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</si>
  <si>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</si>
  <si>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</si>
  <si>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</si>
  <si>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</si>
  <si>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</si>
  <si>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</si>
  <si>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</si>
  <si>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</si>
  <si>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</si>
  <si>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</si>
  <si>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</si>
  <si>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</si>
  <si>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</si>
  <si>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</si>
  <si>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</si>
  <si>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</si>
  <si>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</si>
  <si>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</si>
  <si>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</si>
  <si>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</si>
  <si>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</si>
  <si>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</si>
  <si>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</si>
  <si>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</si>
  <si>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</si>
  <si>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</si>
  <si>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</si>
  <si>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</si>
  <si>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</si>
  <si>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</si>
  <si>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</si>
  <si>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</si>
  <si>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</si>
  <si>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</si>
  <si>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</si>
  <si>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</si>
  <si>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</si>
  <si>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</si>
  <si>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</si>
  <si>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</si>
  <si>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</si>
  <si>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</si>
  <si>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</si>
  <si>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</si>
  <si>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</si>
  <si>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</si>
  <si>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</si>
  <si>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</si>
  <si>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</si>
  <si>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</si>
  <si>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</si>
  <si>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</si>
  <si>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</si>
  <si>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</si>
  <si>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</si>
  <si>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</si>
  <si>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</si>
  <si>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</si>
  <si>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</si>
  <si>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</si>
  <si>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</si>
  <si>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</si>
  <si>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</si>
  <si>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</si>
  <si>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</si>
  <si>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</si>
  <si>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</si>
  <si>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</si>
  <si>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</si>
  <si>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</si>
  <si>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</si>
  <si>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</si>
  <si>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</si>
  <si>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</si>
  <si>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</si>
  <si>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</si>
  <si>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</si>
  <si>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</si>
  <si>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</si>
  <si>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</si>
  <si>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</si>
  <si>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</si>
  <si>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</si>
  <si>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</si>
  <si>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</si>
  <si>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</si>
  <si>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</si>
  <si>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</si>
  <si>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</si>
  <si>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</si>
  <si>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</si>
  <si>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</si>
  <si>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</si>
  <si>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</si>
  <si>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</si>
  <si>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</si>
  <si>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</si>
  <si>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</si>
  <si>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</si>
  <si>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</si>
  <si>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</si>
  <si>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</si>
  <si>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</si>
  <si>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</si>
  <si>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</si>
  <si>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</si>
  <si>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</si>
  <si>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</si>
  <si>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</si>
  <si>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</si>
  <si>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</si>
  <si>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</si>
  <si>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</si>
  <si>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</si>
  <si>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</si>
  <si>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</si>
  <si>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</si>
  <si>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</si>
  <si>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</si>
  <si>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</si>
  <si>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</si>
  <si>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</si>
  <si>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</si>
  <si>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</si>
  <si>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</si>
  <si>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</si>
  <si>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</si>
  <si>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</si>
  <si>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</si>
  <si>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</si>
  <si>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</si>
  <si>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</si>
  <si>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</si>
  <si>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</si>
  <si>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</si>
  <si>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</si>
  <si>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</si>
  <si>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</si>
  <si>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</si>
  <si>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</si>
  <si>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</si>
  <si>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</si>
  <si>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</si>
  <si>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</si>
  <si>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</si>
  <si>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</si>
  <si>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</si>
  <si>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</si>
  <si>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</si>
  <si>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</si>
  <si>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</si>
  <si>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</si>
  <si>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</si>
  <si>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</si>
  <si>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</si>
  <si>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</si>
  <si>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</si>
  <si>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</si>
  <si>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</si>
  <si>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</si>
  <si>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</si>
  <si>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</si>
  <si>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</si>
  <si>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</si>
  <si>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</si>
  <si>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</si>
  <si>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</si>
  <si>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</si>
  <si>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</si>
  <si>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</si>
  <si>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</si>
  <si>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</si>
  <si>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</si>
  <si>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</si>
  <si>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</si>
  <si>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</si>
  <si>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</si>
  <si>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</si>
  <si>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</si>
  <si>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</si>
  <si>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</si>
  <si>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</si>
  <si>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</si>
  <si>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</si>
  <si>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</si>
  <si>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</si>
  <si>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</si>
  <si>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</si>
  <si>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</si>
  <si>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</si>
  <si>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</si>
  <si>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</si>
  <si>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</si>
  <si>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</si>
  <si>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</si>
  <si>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</si>
  <si>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</si>
  <si>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</si>
  <si>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</si>
  <si>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</si>
  <si>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</si>
  <si>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</si>
  <si>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</si>
  <si>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</si>
  <si>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</si>
  <si>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</si>
  <si>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</si>
  <si>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</si>
  <si>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</si>
  <si>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</si>
  <si>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</si>
  <si>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</si>
  <si>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</si>
  <si>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</si>
  <si>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</si>
  <si>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</si>
  <si>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</si>
  <si>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</si>
  <si>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</si>
  <si>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</si>
  <si>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</si>
  <si>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</si>
  <si>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</si>
  <si>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</si>
  <si>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</si>
  <si>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</si>
  <si>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</si>
  <si>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</si>
  <si>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</si>
  <si>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</si>
  <si>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</si>
  <si>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</si>
  <si>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</si>
  <si>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</si>
  <si>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</si>
  <si>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</si>
  <si>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</si>
  <si>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</si>
  <si>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</si>
  <si>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</si>
  <si>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</si>
  <si>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</si>
  <si>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</si>
  <si>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</si>
  <si>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</si>
  <si>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</si>
  <si>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</si>
  <si>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</si>
  <si>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</si>
  <si>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</si>
  <si>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</si>
  <si>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</si>
  <si>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</si>
  <si>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</si>
  <si>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</si>
  <si>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</si>
  <si>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</si>
  <si>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</si>
  <si>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</si>
  <si>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</si>
  <si>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</si>
  <si>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</si>
  <si>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</si>
  <si>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</si>
  <si>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</si>
  <si>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</si>
  <si>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</si>
  <si>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</si>
  <si>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</si>
  <si>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</si>
  <si>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</si>
  <si>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</si>
  <si>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</si>
  <si>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</si>
  <si>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</si>
  <si>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</si>
  <si>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</si>
  <si>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</si>
  <si>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</si>
  <si>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</si>
  <si>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</si>
  <si>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</si>
  <si>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</si>
  <si>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</si>
  <si>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</si>
  <si>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</si>
  <si>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</si>
  <si>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</si>
  <si>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</si>
  <si>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</si>
  <si>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</si>
  <si>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</si>
  <si>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</si>
  <si>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</si>
  <si>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</si>
  <si>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</si>
  <si>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</si>
  <si>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</si>
  <si>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</si>
  <si>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</si>
  <si>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</si>
  <si>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</si>
  <si>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</si>
  <si>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</si>
  <si>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</si>
  <si>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</si>
  <si>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</si>
  <si>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</si>
  <si>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</si>
  <si>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</si>
  <si>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</si>
  <si>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</si>
  <si>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</si>
  <si>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</si>
  <si>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</si>
  <si>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</si>
  <si>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</si>
  <si>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</si>
  <si>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</si>
  <si>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</si>
  <si>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</si>
  <si>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</si>
  <si>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</si>
  <si>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</si>
  <si>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</si>
  <si>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</si>
  <si>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</si>
  <si>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</si>
  <si>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</si>
  <si>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</si>
  <si>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</si>
  <si>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</si>
  <si>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</si>
  <si>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</si>
  <si>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</si>
  <si>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</si>
  <si>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</si>
  <si>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</si>
  <si>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</si>
  <si>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</si>
  <si>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</si>
  <si>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</si>
  <si>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</si>
  <si>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</si>
  <si>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</si>
  <si>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</si>
  <si>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</si>
  <si>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</si>
  <si>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</si>
  <si>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</si>
  <si>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</si>
  <si>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</si>
  <si>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</si>
  <si>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</si>
  <si>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</si>
  <si>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</si>
  <si>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</si>
  <si>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</si>
  <si>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</si>
  <si>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</si>
  <si>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</si>
  <si>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</si>
  <si>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</si>
  <si>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</si>
  <si>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</si>
  <si>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</si>
  <si>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</si>
  <si>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</si>
  <si>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</si>
  <si>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</si>
  <si>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</si>
  <si>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</si>
  <si>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</si>
  <si>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</si>
  <si>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</si>
  <si>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</si>
  <si>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</si>
  <si>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</si>
  <si>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</si>
  <si>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</si>
  <si>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</si>
  <si>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</si>
  <si>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</si>
  <si>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</si>
  <si>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</si>
  <si>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</si>
  <si>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</si>
  <si>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</si>
  <si>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</si>
  <si>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</si>
  <si>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</si>
  <si>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</si>
  <si>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</si>
  <si>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</si>
  <si>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</si>
  <si>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</si>
  <si>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</si>
  <si>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</si>
  <si>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</si>
  <si>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</si>
  <si>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</si>
  <si>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</si>
  <si>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</si>
  <si>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</si>
  <si>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</si>
  <si>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</si>
  <si>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</si>
  <si>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</si>
  <si>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</si>
  <si>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</si>
  <si>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</si>
  <si>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</si>
  <si>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</si>
  <si>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</si>
  <si>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</si>
  <si>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</si>
  <si>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</si>
  <si>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</si>
  <si>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</si>
  <si>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</si>
  <si>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</si>
  <si>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</si>
  <si>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</si>
  <si>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</si>
  <si>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</si>
  <si>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</si>
  <si>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</si>
  <si>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</si>
  <si>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</si>
  <si>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</si>
  <si>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</si>
  <si>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</si>
  <si>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</si>
  <si>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</si>
  <si>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</si>
  <si>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</si>
  <si>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</si>
  <si>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</si>
  <si>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</si>
  <si>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</si>
  <si>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</si>
  <si>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</si>
  <si>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</si>
  <si>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</si>
  <si>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</si>
  <si>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</si>
  <si>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</si>
  <si>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</si>
  <si>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</si>
  <si>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</si>
  <si>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</si>
  <si>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</si>
  <si>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</si>
  <si>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</si>
  <si>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</si>
  <si>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</si>
  <si>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</si>
  <si>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</si>
  <si>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</si>
  <si>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</si>
  <si>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</si>
  <si>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</si>
  <si>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</si>
  <si>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</si>
  <si>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</si>
  <si>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</si>
  <si>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</si>
  <si>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</si>
  <si>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</si>
  <si>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</si>
  <si>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</si>
  <si>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</si>
  <si>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</si>
  <si>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</si>
  <si>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</si>
  <si>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</si>
  <si>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</si>
  <si>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</si>
  <si>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</si>
  <si>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</si>
  <si>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</si>
  <si>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</si>
  <si>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</si>
  <si>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</si>
  <si>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</si>
  <si>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</si>
  <si>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</si>
  <si>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</si>
  <si>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</si>
  <si>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</si>
  <si>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</si>
  <si>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</si>
  <si>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</si>
  <si>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</si>
  <si>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</si>
  <si>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</si>
  <si>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</si>
  <si>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</si>
  <si>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</si>
  <si>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</si>
  <si>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</si>
  <si>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</si>
  <si>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</si>
  <si>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</si>
  <si>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</si>
  <si>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</si>
  <si>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</si>
  <si>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</si>
  <si>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</si>
  <si>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</si>
  <si>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</si>
  <si>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</si>
  <si>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</si>
  <si>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</si>
  <si>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</si>
  <si>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</si>
  <si>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</si>
  <si>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</si>
  <si>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</si>
  <si>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</si>
  <si>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</si>
  <si>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</si>
  <si>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</si>
  <si>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</si>
  <si>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</si>
  <si>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</si>
  <si>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</si>
  <si>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</si>
  <si>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</si>
  <si>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</si>
  <si>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</si>
  <si>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</si>
  <si>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</si>
  <si>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</si>
  <si>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</si>
  <si>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</si>
  <si>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</si>
  <si>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</si>
  <si>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</si>
  <si>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</si>
  <si>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</si>
  <si>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</si>
  <si>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</si>
  <si>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</si>
  <si>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</si>
  <si>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</si>
  <si>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</si>
  <si>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</si>
  <si>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</si>
  <si>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</si>
  <si>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</si>
  <si>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</si>
  <si>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</si>
  <si>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</si>
  <si>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</si>
  <si>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</si>
  <si>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</si>
  <si>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</si>
  <si>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</si>
  <si>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</si>
  <si>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</si>
  <si>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</si>
  <si>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</si>
  <si>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</si>
  <si>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</si>
  <si>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</si>
  <si>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</si>
  <si>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</si>
  <si>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</si>
  <si>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</si>
  <si>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</si>
  <si>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</si>
  <si>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</si>
  <si>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</si>
  <si>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</si>
  <si>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</si>
  <si>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</si>
  <si>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</si>
  <si>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</si>
  <si>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</si>
  <si>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</si>
  <si>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</si>
  <si>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</si>
  <si>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</si>
  <si>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</si>
  <si>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</si>
  <si>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</si>
  <si>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</si>
  <si>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</si>
  <si>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</si>
  <si>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</si>
  <si>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</si>
  <si>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</si>
  <si>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</si>
  <si>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</si>
  <si>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</si>
  <si>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</si>
  <si>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</si>
  <si>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</si>
  <si>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</si>
  <si>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</si>
  <si>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</si>
  <si>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</si>
  <si>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</si>
  <si>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</si>
  <si>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</si>
  <si>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</si>
  <si>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</si>
  <si>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</si>
  <si>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</si>
  <si>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</si>
  <si>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</si>
  <si>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</si>
  <si>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</si>
  <si>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</si>
  <si>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</si>
  <si>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</si>
  <si>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</si>
  <si>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</si>
  <si>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</si>
  <si>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</si>
  <si>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</si>
  <si>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</si>
  <si>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</si>
  <si>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</si>
  <si>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</si>
  <si>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</si>
  <si>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</si>
  <si>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</si>
  <si>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</si>
  <si>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</si>
  <si>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</si>
  <si>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</si>
  <si>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</si>
  <si>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</si>
  <si>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</si>
  <si>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</si>
  <si>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</si>
  <si>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</si>
  <si>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</si>
  <si>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</si>
  <si>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</si>
  <si>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</si>
  <si>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</si>
  <si>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</si>
  <si>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</si>
  <si>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</si>
  <si>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</si>
  <si>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</si>
  <si>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</si>
  <si>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</si>
  <si>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</si>
  <si>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</si>
  <si>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</si>
  <si>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</si>
  <si>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</si>
  <si>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</si>
  <si>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</si>
  <si>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</si>
  <si>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</si>
  <si>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</si>
  <si>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</si>
  <si>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</si>
  <si>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</si>
  <si>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</si>
  <si>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</si>
  <si>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</si>
  <si>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</si>
  <si>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</si>
  <si>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</si>
  <si>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</si>
  <si>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</si>
  <si>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</si>
  <si>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</si>
  <si>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</si>
  <si>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</si>
  <si>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</si>
  <si>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</si>
  <si>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</si>
  <si>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</si>
  <si>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</si>
  <si>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</si>
  <si>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</si>
  <si>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</si>
  <si>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</si>
  <si>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</si>
  <si>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</si>
  <si>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</si>
  <si>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</si>
  <si>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</si>
  <si>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</si>
  <si>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</si>
  <si>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</si>
  <si>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</si>
  <si>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</si>
  <si>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</si>
  <si>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</si>
  <si>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</si>
  <si>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</si>
  <si>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</si>
  <si>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</si>
  <si>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</si>
  <si>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</si>
  <si>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</si>
  <si>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</si>
  <si>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</si>
  <si>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</si>
  <si>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</si>
  <si>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</si>
  <si>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</si>
  <si>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</si>
  <si>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</si>
  <si>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</si>
  <si>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</si>
  <si>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</si>
  <si>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</si>
  <si>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</si>
  <si>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</si>
  <si>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</si>
  <si>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</si>
  <si>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</si>
  <si>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</si>
  <si>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</si>
  <si>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</si>
  <si>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</si>
  <si>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</si>
  <si>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</si>
  <si>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</si>
  <si>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</si>
  <si>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</si>
  <si>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</si>
  <si>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</si>
  <si>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</si>
  <si>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</si>
  <si>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</si>
  <si>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</si>
  <si>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</si>
  <si>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</si>
  <si>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</si>
  <si>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</si>
  <si>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</si>
  <si>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</si>
  <si>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</si>
  <si>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</si>
  <si>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</si>
  <si>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</si>
  <si>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</si>
  <si>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</si>
  <si>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</si>
  <si>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</si>
  <si>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</si>
  <si>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</si>
  <si>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</si>
  <si>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</si>
  <si>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</si>
  <si>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</si>
  <si>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</si>
  <si>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</si>
  <si>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</si>
  <si>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</si>
  <si>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</si>
  <si>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</si>
  <si>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</si>
  <si>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</si>
  <si>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</si>
  <si>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</si>
  <si>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</si>
  <si>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</si>
  <si>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</si>
  <si>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</si>
  <si>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</si>
  <si>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</si>
  <si>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</si>
  <si>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</si>
  <si>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</si>
  <si>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</si>
  <si>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</si>
  <si>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</si>
  <si>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</si>
  <si>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</si>
  <si>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</si>
  <si>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</si>
  <si>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</si>
  <si>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</si>
  <si>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</si>
  <si>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</si>
  <si>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</si>
  <si>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</si>
  <si>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</si>
  <si>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</si>
  <si>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</si>
  <si>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</si>
  <si>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</si>
  <si>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</si>
  <si>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</si>
  <si>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</si>
  <si>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</si>
  <si>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</si>
  <si>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</si>
  <si>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</si>
  <si>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</si>
  <si>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</si>
  <si>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</si>
  <si>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</si>
  <si>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</si>
  <si>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</si>
  <si>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</si>
  <si>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</si>
  <si>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</si>
  <si>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</si>
  <si>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</si>
  <si>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</si>
  <si>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</si>
  <si>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</si>
  <si>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</si>
  <si>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</si>
  <si>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</si>
  <si>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</si>
  <si>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</si>
  <si>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</si>
  <si>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</si>
  <si>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</si>
  <si>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</si>
  <si>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</si>
  <si>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</si>
  <si>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</si>
  <si>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</si>
  <si>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</si>
  <si>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</si>
  <si>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</si>
  <si>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</si>
  <si>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</si>
  <si>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</si>
  <si>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</si>
  <si>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</si>
  <si>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</si>
  <si>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</si>
  <si>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</si>
  <si>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</si>
  <si>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</si>
  <si>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</si>
  <si>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</si>
  <si>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</si>
  <si>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</si>
  <si>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</si>
  <si>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</si>
  <si>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</si>
  <si>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</si>
  <si>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</si>
  <si>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</si>
  <si>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</si>
  <si>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</si>
  <si>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</si>
  <si>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</si>
  <si>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</si>
  <si>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</si>
  <si>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</si>
  <si>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</si>
  <si>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</si>
  <si>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</si>
  <si>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</si>
  <si>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</si>
  <si>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</si>
  <si>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</si>
  <si>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</si>
  <si>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</si>
  <si>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</si>
  <si>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</si>
  <si>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</si>
  <si>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</si>
  <si>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</si>
  <si>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</si>
  <si>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</si>
  <si>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</si>
  <si>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</si>
  <si>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</si>
  <si>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</si>
  <si>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</si>
  <si>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</si>
  <si>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</si>
  <si>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</si>
  <si>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</si>
  <si>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</si>
  <si>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</si>
  <si>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</si>
  <si>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</si>
  <si>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</si>
  <si>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</si>
  <si>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</si>
  <si>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</si>
  <si>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</si>
  <si>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</si>
  <si>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</si>
  <si>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</si>
  <si>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</si>
  <si>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</si>
  <si>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</si>
  <si>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</si>
  <si>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</si>
  <si>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</si>
  <si>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</si>
  <si>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</si>
  <si>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</si>
  <si>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</si>
  <si>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</si>
  <si>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</si>
  <si>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</si>
  <si>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</si>
  <si>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</si>
  <si>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</si>
  <si>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</si>
  <si>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</si>
  <si>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</si>
  <si>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</si>
  <si>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</si>
  <si>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</si>
  <si>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</si>
  <si>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</si>
  <si>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</si>
  <si>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</si>
  <si>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</si>
  <si>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</si>
  <si>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</si>
  <si>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</si>
  <si>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</si>
  <si>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</si>
  <si>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</si>
  <si>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</si>
  <si>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</si>
  <si>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</si>
  <si>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</si>
  <si>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</si>
  <si>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</si>
  <si>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</si>
  <si>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</si>
  <si>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</si>
  <si>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</si>
  <si>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</si>
  <si>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</si>
  <si>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</si>
  <si>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</si>
  <si>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</si>
  <si>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</si>
  <si>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</si>
  <si>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</si>
  <si>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</si>
  <si>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</si>
  <si>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</si>
  <si>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</si>
  <si>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</si>
  <si>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</si>
  <si>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</si>
  <si>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</si>
  <si>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</si>
  <si>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</si>
  <si>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</si>
  <si>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</si>
  <si>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</si>
  <si>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</si>
  <si>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</si>
  <si>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</si>
  <si>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</si>
  <si>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</si>
  <si>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</si>
  <si>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</si>
  <si>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</si>
  <si>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</si>
  <si>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</si>
  <si>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</si>
  <si>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</si>
  <si>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</si>
  <si>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</si>
  <si>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</si>
  <si>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</si>
  <si>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</si>
  <si>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</si>
  <si>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</si>
  <si>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</si>
  <si>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</si>
  <si>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</si>
  <si>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</si>
  <si>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</si>
  <si>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</si>
  <si>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</si>
  <si>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</si>
  <si>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</si>
  <si>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</si>
  <si>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</si>
  <si>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</si>
  <si>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</si>
  <si>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</si>
  <si>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</si>
  <si>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</si>
  <si>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</si>
  <si>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</si>
  <si>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</si>
  <si>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</si>
  <si>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</si>
  <si>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</si>
  <si>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</si>
  <si>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</si>
  <si>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</si>
  <si>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</si>
  <si>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</si>
  <si>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</si>
  <si>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</si>
  <si>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</si>
  <si>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</si>
  <si>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</si>
  <si>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</si>
  <si>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</si>
  <si>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</si>
  <si>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</si>
  <si>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</si>
  <si>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</si>
  <si>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</si>
  <si>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</si>
  <si>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</si>
  <si>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</si>
  <si>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</si>
  <si>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</si>
  <si>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</si>
  <si>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</si>
  <si>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</si>
  <si>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</si>
  <si>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</si>
  <si>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</si>
  <si>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</si>
  <si>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</si>
  <si>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</si>
  <si>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</si>
  <si>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</si>
  <si>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</si>
  <si>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</si>
  <si>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</si>
  <si>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</si>
  <si>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</si>
  <si>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</si>
  <si>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</si>
  <si>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</si>
  <si>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</si>
  <si>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</si>
  <si>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</si>
  <si>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</si>
  <si>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</si>
  <si>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</si>
  <si>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</si>
  <si>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</si>
  <si>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</si>
  <si>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</si>
  <si>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</si>
  <si>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</si>
  <si>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</si>
  <si>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</si>
  <si>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</si>
  <si>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</si>
  <si>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</si>
  <si>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</si>
  <si>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</si>
  <si>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</si>
  <si>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</si>
  <si>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</si>
  <si>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</si>
  <si>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</si>
  <si>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</si>
  <si>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</si>
  <si>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</si>
  <si>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</si>
  <si>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</si>
  <si>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</si>
  <si>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</si>
  <si>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</si>
  <si>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</si>
  <si>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</si>
  <si>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</si>
  <si>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</si>
  <si>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</si>
  <si>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</si>
  <si>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</si>
  <si>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</si>
  <si>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</si>
  <si>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</si>
  <si>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</si>
  <si>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</si>
  <si>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</si>
  <si>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</si>
  <si>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</si>
  <si>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</si>
  <si>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</si>
  <si>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</si>
  <si>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</si>
  <si>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</si>
  <si>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</si>
  <si>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</si>
  <si>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</si>
  <si>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</si>
  <si>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</si>
  <si>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</si>
  <si>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</si>
  <si>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</si>
  <si>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</si>
  <si>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</si>
  <si>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</si>
  <si>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</si>
  <si>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</si>
  <si>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</si>
  <si>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</si>
  <si>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</si>
  <si>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</si>
  <si>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</si>
  <si>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</si>
  <si>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</si>
  <si>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</si>
  <si>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</si>
  <si>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</si>
  <si>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</si>
  <si>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</si>
  <si>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</si>
  <si>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</si>
  <si>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</si>
  <si>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</si>
  <si>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</si>
  <si>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</si>
  <si>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</si>
  <si>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</si>
  <si>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</si>
  <si>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</si>
  <si>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</si>
  <si>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</si>
  <si>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</si>
  <si>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</si>
  <si>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</si>
  <si>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</si>
  <si>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</si>
  <si>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</si>
  <si>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</si>
  <si>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</si>
  <si>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</si>
  <si>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</si>
  <si>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</si>
  <si>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</si>
  <si>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</si>
  <si>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</si>
  <si>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</si>
  <si>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</si>
  <si>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</si>
  <si>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</si>
  <si>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</si>
  <si>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</si>
  <si>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</si>
  <si>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</si>
  <si>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</si>
  <si>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</si>
  <si>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</si>
  <si>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</si>
  <si>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</si>
  <si>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</si>
  <si>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</si>
  <si>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</si>
  <si>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</si>
  <si>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</si>
  <si>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</si>
  <si>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</si>
  <si>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</si>
  <si>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</si>
  <si>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</si>
  <si>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</si>
  <si>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</si>
  <si>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</si>
  <si>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</si>
  <si>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</si>
  <si>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</si>
  <si>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</si>
  <si>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</si>
  <si>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</si>
  <si>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</si>
  <si>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</si>
  <si>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</si>
  <si>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</si>
  <si>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</si>
  <si>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</si>
  <si>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</si>
  <si>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</si>
  <si>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</si>
  <si>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</si>
  <si>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</si>
  <si>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</si>
  <si>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</si>
  <si>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</si>
  <si>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</si>
  <si>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</si>
  <si>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</si>
  <si>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</si>
  <si>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</si>
  <si>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</si>
  <si>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</si>
  <si>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</si>
  <si>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</si>
  <si>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</si>
  <si>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</si>
  <si>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</si>
  <si>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</si>
  <si>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</si>
  <si>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</si>
  <si>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</si>
  <si>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</si>
  <si>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</si>
  <si>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</si>
  <si>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</si>
  <si>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</si>
  <si>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</si>
  <si>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</si>
  <si>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</si>
  <si>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</si>
  <si>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</si>
  <si>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</si>
  <si>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</si>
  <si>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</si>
  <si>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</si>
  <si>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</si>
  <si>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</si>
  <si>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</si>
  <si>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</si>
  <si>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</si>
  <si>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</si>
  <si>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</si>
  <si>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</si>
  <si>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</si>
  <si>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</si>
  <si>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</si>
  <si>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</si>
  <si>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</si>
  <si>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</si>
  <si>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</si>
  <si>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</si>
  <si>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</si>
  <si>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</si>
  <si>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</si>
  <si>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</si>
  <si>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</si>
  <si>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</si>
  <si>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</si>
  <si>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</si>
  <si>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</si>
  <si>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</si>
  <si>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</si>
  <si>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</si>
  <si>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</si>
  <si>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</si>
  <si>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</si>
  <si>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</si>
  <si>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</si>
  <si>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</si>
  <si>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</si>
  <si>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</si>
  <si>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</si>
  <si>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</si>
  <si>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</si>
  <si>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</si>
  <si>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</si>
  <si>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</si>
  <si>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</si>
  <si>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</si>
  <si>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</si>
  <si>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</si>
  <si>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</si>
  <si>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</si>
  <si>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</si>
  <si>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</si>
  <si>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</si>
  <si>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</si>
  <si>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</si>
  <si>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</si>
  <si>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</si>
  <si>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</si>
  <si>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</si>
  <si>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</si>
  <si>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</si>
  <si>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</si>
  <si>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</si>
  <si>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</si>
  <si>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</si>
  <si>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</si>
  <si>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</si>
  <si>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</si>
  <si>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</si>
  <si>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</si>
  <si>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</si>
  <si>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</si>
  <si>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</si>
  <si>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</si>
  <si>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</si>
  <si>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</si>
  <si>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</si>
  <si>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</si>
  <si>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</si>
  <si>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</si>
  <si>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</si>
  <si>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</si>
  <si>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</si>
  <si>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</si>
  <si>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</si>
  <si>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</si>
  <si>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</si>
  <si>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</si>
  <si>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</si>
  <si>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</si>
  <si>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</si>
  <si>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</si>
  <si>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</si>
  <si>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</si>
  <si>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</si>
  <si>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</si>
  <si>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</si>
  <si>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</si>
  <si>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</si>
  <si>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</si>
  <si>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</si>
  <si>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</si>
  <si>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</si>
  <si>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</si>
  <si>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</si>
  <si>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</si>
  <si>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</si>
  <si>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</si>
  <si>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</si>
  <si>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</si>
  <si>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</si>
  <si>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</si>
  <si>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</si>
  <si>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</si>
  <si>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</si>
  <si>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</si>
  <si>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</si>
  <si>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</si>
  <si>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</si>
  <si>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</si>
  <si>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</si>
  <si>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</si>
  <si>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</si>
  <si>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</si>
  <si>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</si>
  <si>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</si>
  <si>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</si>
  <si>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</si>
  <si>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</si>
  <si>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</si>
  <si>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</si>
  <si>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</si>
  <si>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</si>
  <si>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</si>
  <si>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</si>
  <si>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</si>
  <si>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</si>
  <si>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</si>
  <si>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</si>
  <si>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</si>
  <si>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</si>
  <si>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</si>
  <si>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</si>
  <si>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</si>
  <si>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</si>
  <si>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</si>
  <si>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</si>
  <si>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</si>
  <si>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</si>
  <si>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</si>
  <si>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</si>
  <si>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</si>
  <si>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</si>
  <si>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</si>
  <si>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</si>
  <si>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</si>
  <si>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</si>
  <si>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</si>
  <si>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</si>
  <si>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</si>
  <si>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</si>
  <si>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</si>
  <si>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</si>
  <si>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</si>
  <si>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</si>
  <si>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</si>
  <si>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</si>
  <si>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</si>
  <si>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</si>
  <si>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</si>
  <si>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</si>
  <si>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</si>
  <si>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</si>
  <si>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</si>
  <si>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</si>
  <si>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</si>
  <si>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</si>
  <si>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</si>
  <si>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</si>
  <si>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</si>
  <si>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</si>
  <si>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</si>
  <si>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</si>
  <si>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</si>
  <si>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</si>
  <si>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</si>
  <si>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</si>
  <si>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</si>
  <si>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</si>
  <si>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</si>
  <si>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</si>
  <si>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</si>
  <si>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</si>
  <si>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</si>
  <si>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</si>
  <si>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</si>
  <si>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</si>
  <si>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</si>
  <si>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</si>
  <si>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</si>
  <si>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</si>
  <si>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</si>
  <si>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</si>
  <si>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</si>
  <si>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</si>
  <si>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</si>
  <si>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</si>
  <si>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</si>
  <si>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</si>
  <si>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</si>
  <si>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</si>
  <si>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</si>
  <si>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</si>
  <si>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</si>
  <si>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</si>
  <si>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</si>
  <si>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</si>
  <si>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</si>
  <si>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</si>
  <si>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</si>
  <si>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</si>
  <si>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</si>
  <si>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</si>
  <si>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</si>
  <si>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</si>
  <si>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</si>
  <si>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</si>
  <si>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</si>
  <si>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</si>
  <si>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</si>
  <si>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</si>
  <si>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</si>
  <si>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</si>
  <si>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</si>
  <si>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</si>
  <si>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</si>
  <si>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</si>
  <si>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</si>
  <si>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</si>
  <si>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</si>
  <si>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</si>
  <si>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</si>
  <si>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</si>
  <si>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</si>
  <si>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</si>
  <si>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</si>
  <si>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</si>
  <si>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</si>
  <si>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</si>
  <si>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</si>
  <si>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</si>
  <si>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</si>
  <si>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</si>
  <si>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</si>
  <si>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</si>
  <si>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</si>
  <si>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</si>
  <si>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</si>
  <si>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</si>
  <si>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</si>
  <si>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</si>
  <si>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</si>
  <si>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</si>
  <si>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</si>
  <si>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</si>
  <si>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</si>
  <si>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</si>
  <si>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</si>
  <si>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</si>
  <si>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</si>
  <si>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</si>
  <si>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</si>
  <si>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</si>
  <si>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</si>
  <si>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</si>
  <si>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</si>
  <si>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</si>
  <si>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</si>
  <si>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</si>
  <si>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</si>
  <si>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</si>
  <si>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</si>
  <si>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</si>
  <si>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</si>
  <si>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</si>
  <si>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</si>
  <si>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</si>
  <si>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</si>
  <si>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</si>
  <si>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</si>
  <si>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</si>
  <si>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</si>
  <si>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</si>
  <si>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</si>
  <si>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</si>
  <si>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</si>
  <si>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</si>
  <si>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</si>
  <si>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</si>
  <si>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</si>
  <si>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</si>
  <si>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</si>
  <si>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</si>
  <si>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</si>
  <si>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</si>
  <si>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</si>
  <si>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</si>
  <si>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</si>
  <si>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</si>
  <si>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</si>
  <si>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</si>
  <si>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</si>
  <si>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</si>
  <si>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</si>
  <si>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</si>
  <si>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</si>
  <si>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</si>
  <si>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</si>
  <si>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</si>
  <si>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</si>
  <si>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</si>
  <si>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</si>
  <si>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UČITELJSKI FAKULTET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</si>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</sst>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36" fillId="0" borderId="29"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0" fillId="0" borderId="29" xfId="0" applyNumberFormat="1" applyFont="1" applyFill="1" applyBorder="1" applyAlignment="1" applyProtection="1">
      <alignment horizontal="right" vertical="center" shrinkToFit="1"/>
      <protection locked="0"/>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9">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30504438.229999997</v>
      </c>
      <c r="D2" s="7">
        <f>'PR-RAS'!E6</f>
        <v>16115726.830000002</v>
      </c>
      <c r="E2" s="7">
        <v>0</v>
      </c>
      <c r="F2" s="7">
        <v>0</v>
      </c>
      <c r="G2" s="8">
        <f t="shared" ref="G2:G274" si="0">(B2/1000)*(C2*1+D2*2)</f>
        <v>62735.891889999999</v>
      </c>
      <c r="H2" s="8">
        <f t="shared" ref="H2:H274" si="1">ABS(C2-ROUND(C2,0))+ABS(D2-ROUND(D2,0))</f>
        <v>0.39999999478459358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228773.74</v>
      </c>
      <c r="D45" s="2">
        <f>'PR-RAS'!E49</f>
        <v>525430.80000000005</v>
      </c>
      <c r="E45" s="2">
        <v>0</v>
      </c>
      <c r="F45" s="2">
        <v>0</v>
      </c>
      <c r="G45" s="3">
        <f t="shared" si="0"/>
        <v>56303.954960000003</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66058.14</v>
      </c>
      <c r="D49" s="2">
        <f>'PR-RAS'!E53</f>
        <v>140198.79</v>
      </c>
      <c r="E49" s="2">
        <v>0</v>
      </c>
      <c r="F49" s="2">
        <v>0</v>
      </c>
      <c r="G49" s="3">
        <f t="shared" si="0"/>
        <v>16629.87456</v>
      </c>
      <c r="H49" s="3">
        <f t="shared" si="1"/>
        <v>0.34999999999126885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66058.14</v>
      </c>
      <c r="D52" s="2">
        <f>'PR-RAS'!E56</f>
        <v>140198.79</v>
      </c>
      <c r="E52" s="2">
        <v>0</v>
      </c>
      <c r="F52" s="2">
        <v>0</v>
      </c>
      <c r="G52" s="3">
        <f t="shared" si="0"/>
        <v>17669.241720000002</v>
      </c>
      <c r="H52" s="3">
        <f t="shared" si="1"/>
        <v>0.34999999999126885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30000</v>
      </c>
      <c r="E54" s="2">
        <v>0</v>
      </c>
      <c r="F54" s="2">
        <v>0</v>
      </c>
      <c r="G54" s="3">
        <f t="shared" si="0"/>
        <v>3180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30000</v>
      </c>
      <c r="E55" s="2">
        <v>0</v>
      </c>
      <c r="F55" s="2">
        <v>0</v>
      </c>
      <c r="G55" s="3">
        <f t="shared" si="0"/>
        <v>3240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162715.6</v>
      </c>
      <c r="D73" s="2">
        <f>'PR-RAS'!E77</f>
        <v>355232.01</v>
      </c>
      <c r="E73" s="2">
        <v>0</v>
      </c>
      <c r="F73" s="2">
        <v>0</v>
      </c>
      <c r="G73" s="3">
        <f t="shared" si="0"/>
        <v>62868.932639999992</v>
      </c>
      <c r="H73" s="3">
        <f t="shared" si="1"/>
        <v>0.41000000000349246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161657.4</v>
      </c>
      <c r="D74" s="2">
        <f>'PR-RAS'!E78</f>
        <v>153893.75</v>
      </c>
      <c r="E74" s="2">
        <v>0</v>
      </c>
      <c r="F74" s="2">
        <v>0</v>
      </c>
      <c r="G74" s="3">
        <f t="shared" si="0"/>
        <v>34269.477700000003</v>
      </c>
      <c r="H74" s="3">
        <f t="shared" si="1"/>
        <v>0.64999999999417923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110760.4</v>
      </c>
      <c r="E75" s="2">
        <v>0</v>
      </c>
      <c r="F75" s="2">
        <v>0</v>
      </c>
      <c r="G75" s="3">
        <f t="shared" si="0"/>
        <v>16392.539199999999</v>
      </c>
      <c r="H75" s="3">
        <f t="shared" si="1"/>
        <v>0.39999999999417923</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1058.2</v>
      </c>
      <c r="D76" s="2">
        <f>'PR-RAS'!E80</f>
        <v>90577.86</v>
      </c>
      <c r="E76" s="2">
        <v>0</v>
      </c>
      <c r="F76" s="2">
        <v>0</v>
      </c>
      <c r="G76" s="3">
        <f t="shared" si="0"/>
        <v>13666.044</v>
      </c>
      <c r="H76" s="3">
        <f t="shared" si="1"/>
        <v>0.3399999999994634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1566340.54</v>
      </c>
      <c r="D102" s="2">
        <f>'PR-RAS'!E106</f>
        <v>1647580.61</v>
      </c>
      <c r="E102" s="2">
        <v>0</v>
      </c>
      <c r="F102" s="2">
        <v>0</v>
      </c>
      <c r="G102" s="3">
        <f t="shared" si="0"/>
        <v>491011.67775999999</v>
      </c>
      <c r="H102" s="3">
        <f t="shared" si="1"/>
        <v>0.84999999986030161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1566340.54</v>
      </c>
      <c r="D108" s="2">
        <f>'PR-RAS'!E112</f>
        <v>1647580.61</v>
      </c>
      <c r="E108" s="2">
        <v>0</v>
      </c>
      <c r="F108" s="2">
        <v>0</v>
      </c>
      <c r="G108" s="3">
        <f t="shared" si="0"/>
        <v>520180.68831999996</v>
      </c>
      <c r="H108" s="3">
        <f t="shared" si="1"/>
        <v>0.84999999986030161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1566340.54</v>
      </c>
      <c r="D113" s="2">
        <f>'PR-RAS'!E117</f>
        <v>1647580.61</v>
      </c>
      <c r="E113" s="2">
        <v>0</v>
      </c>
      <c r="F113" s="2">
        <v>0</v>
      </c>
      <c r="G113" s="3">
        <f t="shared" si="0"/>
        <v>544488.19712000003</v>
      </c>
      <c r="H113" s="3">
        <f t="shared" si="1"/>
        <v>0.84999999986030161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136645.35</v>
      </c>
      <c r="D121" s="2">
        <f>'PR-RAS'!E125</f>
        <v>293566.7</v>
      </c>
      <c r="E121" s="2">
        <v>0</v>
      </c>
      <c r="F121" s="2">
        <v>0</v>
      </c>
      <c r="G121" s="3">
        <f t="shared" si="0"/>
        <v>86853.45</v>
      </c>
      <c r="H121" s="3">
        <f t="shared" si="1"/>
        <v>0.64999999999417923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127796.69</v>
      </c>
      <c r="D122" s="2">
        <f>'PR-RAS'!E126</f>
        <v>286437.61</v>
      </c>
      <c r="E122" s="2">
        <v>0</v>
      </c>
      <c r="F122" s="2">
        <v>0</v>
      </c>
      <c r="G122" s="3">
        <f t="shared" si="0"/>
        <v>84781.301109999986</v>
      </c>
      <c r="H122" s="3">
        <f t="shared" si="1"/>
        <v>0.70000000001164153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17646.86</v>
      </c>
      <c r="D123" s="2">
        <f>'PR-RAS'!E127</f>
        <v>15711.49</v>
      </c>
      <c r="E123" s="2">
        <v>0</v>
      </c>
      <c r="F123" s="2">
        <v>0</v>
      </c>
      <c r="G123" s="3">
        <f t="shared" si="0"/>
        <v>5986.5204799999992</v>
      </c>
      <c r="H123" s="3">
        <f t="shared" si="1"/>
        <v>0.62999999999919964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110149.83</v>
      </c>
      <c r="D124" s="2">
        <f>'PR-RAS'!E128</f>
        <v>270726.12</v>
      </c>
      <c r="E124" s="2">
        <v>0</v>
      </c>
      <c r="F124" s="2">
        <v>0</v>
      </c>
      <c r="G124" s="3">
        <f t="shared" si="0"/>
        <v>80147.054609999992</v>
      </c>
      <c r="H124" s="3">
        <f t="shared" si="1"/>
        <v>0.28999999999359716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8848.66</v>
      </c>
      <c r="D125" s="2">
        <f>'PR-RAS'!E129</f>
        <v>7129.09</v>
      </c>
      <c r="E125" s="2">
        <v>0</v>
      </c>
      <c r="F125" s="2">
        <v>0</v>
      </c>
      <c r="G125" s="3">
        <f t="shared" si="0"/>
        <v>2865.2481600000001</v>
      </c>
      <c r="H125" s="3">
        <f t="shared" si="1"/>
        <v>0.43000000000029104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8848.66</v>
      </c>
      <c r="D126" s="2">
        <f>'PR-RAS'!E130</f>
        <v>7129.09</v>
      </c>
      <c r="E126" s="2">
        <v>0</v>
      </c>
      <c r="F126" s="2">
        <v>0</v>
      </c>
      <c r="G126" s="3">
        <f t="shared" si="0"/>
        <v>2888.355</v>
      </c>
      <c r="H126" s="3">
        <f t="shared" si="1"/>
        <v>0.43000000000029104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28572608.969999999</v>
      </c>
      <c r="D130" s="2">
        <f>'PR-RAS'!E134</f>
        <v>13647311.65</v>
      </c>
      <c r="E130" s="2">
        <v>0</v>
      </c>
      <c r="F130" s="2">
        <v>0</v>
      </c>
      <c r="G130" s="3">
        <f t="shared" si="0"/>
        <v>7206872.9628299996</v>
      </c>
      <c r="H130" s="3">
        <f t="shared" si="1"/>
        <v>0.38000000081956387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28572608.969999999</v>
      </c>
      <c r="D131" s="2">
        <f>'PR-RAS'!E135</f>
        <v>13647311.65</v>
      </c>
      <c r="E131" s="2">
        <v>0</v>
      </c>
      <c r="F131" s="2">
        <v>0</v>
      </c>
      <c r="G131" s="3">
        <f t="shared" si="0"/>
        <v>7262740.1951000001</v>
      </c>
      <c r="H131" s="3">
        <f t="shared" si="1"/>
        <v>0.38000000081956387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28572608.969999999</v>
      </c>
      <c r="D132" s="2">
        <f>'PR-RAS'!E136</f>
        <v>13647311.65</v>
      </c>
      <c r="E132" s="2">
        <v>0</v>
      </c>
      <c r="F132" s="2">
        <v>0</v>
      </c>
      <c r="G132" s="3">
        <f t="shared" si="0"/>
        <v>7318607.4273699997</v>
      </c>
      <c r="H132" s="3">
        <f t="shared" si="1"/>
        <v>0.38000000081956387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69.63</v>
      </c>
      <c r="D136" s="2">
        <f>'PR-RAS'!E140</f>
        <v>1837.07</v>
      </c>
      <c r="E136" s="2">
        <v>0</v>
      </c>
      <c r="F136" s="2">
        <v>0</v>
      </c>
      <c r="G136" s="3">
        <f t="shared" si="0"/>
        <v>505.40895</v>
      </c>
      <c r="H136" s="3">
        <f t="shared" si="1"/>
        <v>0.43999999999994088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69.63</v>
      </c>
      <c r="D147" s="2">
        <f>'PR-RAS'!E151</f>
        <v>1837.07</v>
      </c>
      <c r="E147" s="2">
        <v>0</v>
      </c>
      <c r="F147" s="2">
        <v>0</v>
      </c>
      <c r="G147" s="3">
        <f t="shared" si="0"/>
        <v>546.59041999999999</v>
      </c>
      <c r="H147" s="3">
        <f t="shared" si="1"/>
        <v>0.43999999999994088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10447505.030000001</v>
      </c>
      <c r="D148" s="2">
        <f>'PR-RAS'!E152</f>
        <v>11938723.449999999</v>
      </c>
      <c r="E148" s="2">
        <v>0</v>
      </c>
      <c r="F148" s="2">
        <v>0</v>
      </c>
      <c r="G148" s="3">
        <f t="shared" si="0"/>
        <v>5045767.9337099995</v>
      </c>
      <c r="H148" s="3">
        <f t="shared" si="1"/>
        <v>0.48000000044703484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8384741.25</v>
      </c>
      <c r="D149" s="2">
        <f>'PR-RAS'!E153</f>
        <v>9902769.6999999993</v>
      </c>
      <c r="E149" s="2">
        <v>0</v>
      </c>
      <c r="F149" s="2">
        <v>0</v>
      </c>
      <c r="G149" s="3">
        <f t="shared" si="0"/>
        <v>4172161.5361999995</v>
      </c>
      <c r="H149" s="3">
        <f t="shared" si="1"/>
        <v>0.55000000074505806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7079174.9699999997</v>
      </c>
      <c r="D150" s="2">
        <f>'PR-RAS'!E154</f>
        <v>8272110.2999999998</v>
      </c>
      <c r="E150" s="2">
        <v>0</v>
      </c>
      <c r="F150" s="2">
        <v>0</v>
      </c>
      <c r="G150" s="3">
        <f t="shared" si="0"/>
        <v>3519885.9399299999</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7079174.9699999997</v>
      </c>
      <c r="D151" s="2">
        <f>'PR-RAS'!E155</f>
        <v>7845555.21</v>
      </c>
      <c r="E151" s="2">
        <v>0</v>
      </c>
      <c r="F151" s="2">
        <v>0</v>
      </c>
      <c r="G151" s="3">
        <f t="shared" si="0"/>
        <v>3415542.8084999998</v>
      </c>
      <c r="H151" s="3">
        <f t="shared" si="1"/>
        <v>0.24000000022351742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426555.09</v>
      </c>
      <c r="E153" s="2">
        <v>0</v>
      </c>
      <c r="F153" s="2">
        <v>0</v>
      </c>
      <c r="G153" s="3">
        <f t="shared" si="0"/>
        <v>129672.74736000001</v>
      </c>
      <c r="H153" s="3">
        <f t="shared" si="1"/>
        <v>9.0000000025611371E-2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143977.03</v>
      </c>
      <c r="D155" s="2">
        <f>'PR-RAS'!E159</f>
        <v>266056.58</v>
      </c>
      <c r="E155" s="2">
        <v>0</v>
      </c>
      <c r="F155" s="2">
        <v>0</v>
      </c>
      <c r="G155" s="3">
        <f t="shared" si="0"/>
        <v>104117.88926000001</v>
      </c>
      <c r="H155" s="3">
        <f t="shared" si="1"/>
        <v>0.4499999999825377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1161589.25</v>
      </c>
      <c r="D156" s="2">
        <f>'PR-RAS'!E160</f>
        <v>1364602.82</v>
      </c>
      <c r="E156" s="2">
        <v>0</v>
      </c>
      <c r="F156" s="2">
        <v>0</v>
      </c>
      <c r="G156" s="3">
        <f t="shared" si="0"/>
        <v>603073.20795000007</v>
      </c>
      <c r="H156" s="3">
        <f t="shared" si="1"/>
        <v>0.42999999993480742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1160994.26</v>
      </c>
      <c r="D158" s="2">
        <f>'PR-RAS'!E162</f>
        <v>1364602.82</v>
      </c>
      <c r="E158" s="2">
        <v>0</v>
      </c>
      <c r="F158" s="2">
        <v>0</v>
      </c>
      <c r="G158" s="3">
        <f t="shared" si="0"/>
        <v>610761.38430000003</v>
      </c>
      <c r="H158" s="3">
        <f t="shared" si="1"/>
        <v>0.43999999994412065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594.99</v>
      </c>
      <c r="D159" s="2">
        <f>'PR-RAS'!E163</f>
        <v>0</v>
      </c>
      <c r="E159" s="2">
        <v>0</v>
      </c>
      <c r="F159" s="2">
        <v>0</v>
      </c>
      <c r="G159" s="3">
        <f t="shared" si="0"/>
        <v>94.008420000000001</v>
      </c>
      <c r="H159" s="3">
        <f t="shared" si="1"/>
        <v>9.9999999999909051E-3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2021841.6900000002</v>
      </c>
      <c r="D160" s="2">
        <f>'PR-RAS'!E164</f>
        <v>2011000.5999999996</v>
      </c>
      <c r="E160" s="2">
        <v>0</v>
      </c>
      <c r="F160" s="2">
        <v>0</v>
      </c>
      <c r="G160" s="3">
        <f t="shared" si="0"/>
        <v>960971.01951000001</v>
      </c>
      <c r="H160" s="3">
        <f t="shared" si="1"/>
        <v>0.71000000019557774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311022.87</v>
      </c>
      <c r="D161" s="2">
        <f>'PR-RAS'!E165</f>
        <v>360849.71</v>
      </c>
      <c r="E161" s="2">
        <v>0</v>
      </c>
      <c r="F161" s="2">
        <v>0</v>
      </c>
      <c r="G161" s="3">
        <f t="shared" si="0"/>
        <v>165235.56640000001</v>
      </c>
      <c r="H161" s="3">
        <f t="shared" si="1"/>
        <v>0.41999999998370185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78901.100000000006</v>
      </c>
      <c r="D162" s="2">
        <f>'PR-RAS'!E166</f>
        <v>116201.64</v>
      </c>
      <c r="E162" s="2">
        <v>0</v>
      </c>
      <c r="F162" s="2">
        <v>0</v>
      </c>
      <c r="G162" s="3">
        <f t="shared" si="0"/>
        <v>50120.00518</v>
      </c>
      <c r="H162" s="3">
        <f t="shared" si="1"/>
        <v>0.46000000000640284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178915.6</v>
      </c>
      <c r="D163" s="2">
        <f>'PR-RAS'!E167</f>
        <v>184039.73</v>
      </c>
      <c r="E163" s="2">
        <v>0</v>
      </c>
      <c r="F163" s="2">
        <v>0</v>
      </c>
      <c r="G163" s="3">
        <f t="shared" si="0"/>
        <v>88613.199720000019</v>
      </c>
      <c r="H163" s="3">
        <f t="shared" si="1"/>
        <v>0.66999999998370185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35260.910000000003</v>
      </c>
      <c r="D164" s="2">
        <f>'PR-RAS'!E168</f>
        <v>53409.91</v>
      </c>
      <c r="E164" s="2">
        <v>0</v>
      </c>
      <c r="F164" s="2">
        <v>0</v>
      </c>
      <c r="G164" s="3">
        <f t="shared" si="0"/>
        <v>23159.158990000004</v>
      </c>
      <c r="H164" s="3">
        <f t="shared" si="1"/>
        <v>0.17999999999301508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17945.259999999998</v>
      </c>
      <c r="D165" s="2">
        <f>'PR-RAS'!E169</f>
        <v>7198.43</v>
      </c>
      <c r="E165" s="2">
        <v>0</v>
      </c>
      <c r="F165" s="2">
        <v>0</v>
      </c>
      <c r="G165" s="3">
        <f t="shared" si="0"/>
        <v>5304.1076800000001</v>
      </c>
      <c r="H165" s="3">
        <f t="shared" si="1"/>
        <v>0.68999999999869033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352741.37</v>
      </c>
      <c r="D166" s="2">
        <f>'PR-RAS'!E170</f>
        <v>410565.91999999993</v>
      </c>
      <c r="E166" s="2">
        <v>0</v>
      </c>
      <c r="F166" s="2">
        <v>0</v>
      </c>
      <c r="G166" s="3">
        <f t="shared" si="0"/>
        <v>193689.07965</v>
      </c>
      <c r="H166" s="3">
        <f t="shared" si="1"/>
        <v>0.45000000006984919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120169.14</v>
      </c>
      <c r="D167" s="2">
        <f>'PR-RAS'!E171</f>
        <v>136451.68</v>
      </c>
      <c r="E167" s="2">
        <v>0</v>
      </c>
      <c r="F167" s="2">
        <v>0</v>
      </c>
      <c r="G167" s="3">
        <f t="shared" si="0"/>
        <v>65250.035000000003</v>
      </c>
      <c r="H167" s="3">
        <f t="shared" si="1"/>
        <v>0.46000000000640284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39013.129999999997</v>
      </c>
      <c r="D168" s="2">
        <f>'PR-RAS'!E172</f>
        <v>57450.85</v>
      </c>
      <c r="E168" s="2">
        <v>0</v>
      </c>
      <c r="F168" s="2">
        <v>0</v>
      </c>
      <c r="G168" s="3">
        <f t="shared" si="0"/>
        <v>25703.776610000001</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154737.44</v>
      </c>
      <c r="D169" s="2">
        <f>'PR-RAS'!E173</f>
        <v>171810.55</v>
      </c>
      <c r="E169" s="2">
        <v>0</v>
      </c>
      <c r="F169" s="2">
        <v>0</v>
      </c>
      <c r="G169" s="3">
        <f t="shared" si="0"/>
        <v>83724.234720000008</v>
      </c>
      <c r="H169" s="3">
        <f t="shared" si="1"/>
        <v>0.89000000001396984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4181.25</v>
      </c>
      <c r="D170" s="2">
        <f>'PR-RAS'!E174</f>
        <v>10081.43</v>
      </c>
      <c r="E170" s="2">
        <v>0</v>
      </c>
      <c r="F170" s="2">
        <v>0</v>
      </c>
      <c r="G170" s="3">
        <f t="shared" si="0"/>
        <v>4114.1545900000001</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27494.39</v>
      </c>
      <c r="D171" s="2">
        <f>'PR-RAS'!E175</f>
        <v>9436.2999999999993</v>
      </c>
      <c r="E171" s="2">
        <v>0</v>
      </c>
      <c r="F171" s="2">
        <v>0</v>
      </c>
      <c r="G171" s="3">
        <f t="shared" si="0"/>
        <v>7882.3883000000005</v>
      </c>
      <c r="H171" s="3">
        <f t="shared" si="1"/>
        <v>0.68999999999869033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7146.02</v>
      </c>
      <c r="D173" s="2">
        <f>'PR-RAS'!E177</f>
        <v>25335.11</v>
      </c>
      <c r="E173" s="2">
        <v>0</v>
      </c>
      <c r="F173" s="2">
        <v>0</v>
      </c>
      <c r="G173" s="3">
        <f t="shared" si="0"/>
        <v>9944.3932800000002</v>
      </c>
      <c r="H173" s="3">
        <f t="shared" si="1"/>
        <v>0.13000000000101863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1234665.2100000002</v>
      </c>
      <c r="D174" s="2">
        <f>'PR-RAS'!E178</f>
        <v>1121974.5599999998</v>
      </c>
      <c r="E174" s="2">
        <v>0</v>
      </c>
      <c r="F174" s="2">
        <v>0</v>
      </c>
      <c r="G174" s="3">
        <f t="shared" si="0"/>
        <v>601800.27908999997</v>
      </c>
      <c r="H174" s="3">
        <f t="shared" si="1"/>
        <v>0.65000000037252903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63463.47</v>
      </c>
      <c r="D175" s="2">
        <f>'PR-RAS'!E179</f>
        <v>81385.119999999995</v>
      </c>
      <c r="E175" s="2">
        <v>0</v>
      </c>
      <c r="F175" s="2">
        <v>0</v>
      </c>
      <c r="G175" s="3">
        <f t="shared" si="0"/>
        <v>39364.665539999995</v>
      </c>
      <c r="H175" s="3">
        <f t="shared" si="1"/>
        <v>0.58999999999650754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33234.5</v>
      </c>
      <c r="D176" s="2">
        <f>'PR-RAS'!E180</f>
        <v>80527.7</v>
      </c>
      <c r="E176" s="2">
        <v>0</v>
      </c>
      <c r="F176" s="2">
        <v>0</v>
      </c>
      <c r="G176" s="3">
        <f t="shared" si="0"/>
        <v>34000.732499999998</v>
      </c>
      <c r="H176" s="3">
        <f t="shared" si="1"/>
        <v>0.80000000000291038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35134.589999999997</v>
      </c>
      <c r="D177" s="2">
        <f>'PR-RAS'!E181</f>
        <v>44169.55</v>
      </c>
      <c r="E177" s="2">
        <v>0</v>
      </c>
      <c r="F177" s="2">
        <v>0</v>
      </c>
      <c r="G177" s="3">
        <f t="shared" si="0"/>
        <v>21731.369439999999</v>
      </c>
      <c r="H177" s="3">
        <f t="shared" si="1"/>
        <v>0.86000000000058208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24573.78</v>
      </c>
      <c r="D178" s="2">
        <f>'PR-RAS'!E182</f>
        <v>36496.19</v>
      </c>
      <c r="E178" s="2">
        <v>0</v>
      </c>
      <c r="F178" s="2">
        <v>0</v>
      </c>
      <c r="G178" s="3">
        <f t="shared" si="0"/>
        <v>17269.210319999998</v>
      </c>
      <c r="H178" s="3">
        <f t="shared" si="1"/>
        <v>0.41000000000349246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157660.07</v>
      </c>
      <c r="D179" s="2">
        <f>'PR-RAS'!E183</f>
        <v>56032.26</v>
      </c>
      <c r="E179" s="2">
        <v>0</v>
      </c>
      <c r="F179" s="2">
        <v>0</v>
      </c>
      <c r="G179" s="3">
        <f t="shared" si="0"/>
        <v>48010.977020000006</v>
      </c>
      <c r="H179" s="3">
        <f t="shared" si="1"/>
        <v>0.33000000000902219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15793.85</v>
      </c>
      <c r="D180" s="2">
        <f>'PR-RAS'!E184</f>
        <v>23836.41</v>
      </c>
      <c r="E180" s="2">
        <v>0</v>
      </c>
      <c r="F180" s="2">
        <v>0</v>
      </c>
      <c r="G180" s="3">
        <f t="shared" si="0"/>
        <v>11360.53393</v>
      </c>
      <c r="H180" s="3">
        <f t="shared" si="1"/>
        <v>0.55999999999949068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768975.13</v>
      </c>
      <c r="D181" s="2">
        <f>'PR-RAS'!E185</f>
        <v>670822.56999999995</v>
      </c>
      <c r="E181" s="2">
        <v>0</v>
      </c>
      <c r="F181" s="2">
        <v>0</v>
      </c>
      <c r="G181" s="3">
        <f t="shared" si="0"/>
        <v>379911.64860000001</v>
      </c>
      <c r="H181" s="3">
        <f t="shared" si="1"/>
        <v>0.56000000005587935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50248.61</v>
      </c>
      <c r="D182" s="2">
        <f>'PR-RAS'!E186</f>
        <v>55275.98</v>
      </c>
      <c r="E182" s="2">
        <v>0</v>
      </c>
      <c r="F182" s="2">
        <v>0</v>
      </c>
      <c r="G182" s="3">
        <f t="shared" si="0"/>
        <v>29104.903170000001</v>
      </c>
      <c r="H182" s="3">
        <f t="shared" si="1"/>
        <v>0.4099999999962165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85581.21</v>
      </c>
      <c r="D183" s="2">
        <f>'PR-RAS'!E187</f>
        <v>73428.78</v>
      </c>
      <c r="E183" s="2">
        <v>0</v>
      </c>
      <c r="F183" s="2">
        <v>0</v>
      </c>
      <c r="G183" s="3">
        <f t="shared" si="0"/>
        <v>42303.856140000004</v>
      </c>
      <c r="H183" s="3">
        <f t="shared" si="1"/>
        <v>0.430000000007567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18047.53</v>
      </c>
      <c r="D184" s="2">
        <f>'PR-RAS'!E188</f>
        <v>40272.5</v>
      </c>
      <c r="E184" s="2">
        <v>0</v>
      </c>
      <c r="F184" s="2">
        <v>0</v>
      </c>
      <c r="G184" s="3">
        <f t="shared" si="0"/>
        <v>18042.432990000001</v>
      </c>
      <c r="H184" s="3">
        <f t="shared" si="1"/>
        <v>0.97000000000116415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105364.71</v>
      </c>
      <c r="D190" s="2">
        <f>'PR-RAS'!E194</f>
        <v>77337.91</v>
      </c>
      <c r="E190" s="2">
        <v>0</v>
      </c>
      <c r="F190" s="2">
        <v>0</v>
      </c>
      <c r="G190" s="3">
        <f t="shared" si="0"/>
        <v>49147.660170000003</v>
      </c>
      <c r="H190" s="3">
        <f t="shared" si="1"/>
        <v>0.3799999999901047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5213.3900000000003</v>
      </c>
      <c r="D192" s="2">
        <f>'PR-RAS'!E196</f>
        <v>6539.49</v>
      </c>
      <c r="E192" s="2">
        <v>0</v>
      </c>
      <c r="F192" s="2">
        <v>0</v>
      </c>
      <c r="G192" s="3">
        <f t="shared" si="0"/>
        <v>3493.84267</v>
      </c>
      <c r="H192" s="3">
        <f t="shared" si="1"/>
        <v>0.88000000000010914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45374.78</v>
      </c>
      <c r="D193" s="2">
        <f>'PR-RAS'!E197</f>
        <v>63821.89</v>
      </c>
      <c r="E193" s="2">
        <v>0</v>
      </c>
      <c r="F193" s="2">
        <v>0</v>
      </c>
      <c r="G193" s="3">
        <f t="shared" si="0"/>
        <v>33219.563520000003</v>
      </c>
      <c r="H193" s="3">
        <f t="shared" si="1"/>
        <v>0.33000000000174623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2163.91</v>
      </c>
      <c r="D194" s="2">
        <f>'PR-RAS'!E198</f>
        <v>3116.05</v>
      </c>
      <c r="E194" s="2">
        <v>0</v>
      </c>
      <c r="F194" s="2">
        <v>0</v>
      </c>
      <c r="G194" s="3">
        <f t="shared" si="0"/>
        <v>1620.42993</v>
      </c>
      <c r="H194" s="3">
        <f t="shared" si="1"/>
        <v>0.14000000000032742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6591.8</v>
      </c>
      <c r="D195" s="2">
        <f>'PR-RAS'!E199</f>
        <v>3860.48</v>
      </c>
      <c r="E195" s="2">
        <v>0</v>
      </c>
      <c r="F195" s="2">
        <v>0</v>
      </c>
      <c r="G195" s="3">
        <f t="shared" si="0"/>
        <v>2776.67544</v>
      </c>
      <c r="H195" s="3">
        <f t="shared" si="1"/>
        <v>0.67999999999983629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625</v>
      </c>
      <c r="D196" s="2">
        <f>'PR-RAS'!E200</f>
        <v>0</v>
      </c>
      <c r="E196" s="2">
        <v>0</v>
      </c>
      <c r="F196" s="2">
        <v>0</v>
      </c>
      <c r="G196" s="3">
        <f t="shared" si="0"/>
        <v>121.875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45395.83</v>
      </c>
      <c r="D197" s="2">
        <f>'PR-RAS'!E201</f>
        <v>0</v>
      </c>
      <c r="E197" s="2">
        <v>0</v>
      </c>
      <c r="F197" s="2">
        <v>0</v>
      </c>
      <c r="G197" s="3">
        <f t="shared" si="0"/>
        <v>8897.5826800000013</v>
      </c>
      <c r="H197" s="3">
        <f t="shared" si="1"/>
        <v>0.16999999999825377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27884.210000000003</v>
      </c>
      <c r="D198" s="2">
        <f>'PR-RAS'!E202</f>
        <v>8558.06</v>
      </c>
      <c r="E198" s="2">
        <v>0</v>
      </c>
      <c r="F198" s="2">
        <v>0</v>
      </c>
      <c r="G198" s="3">
        <f t="shared" si="0"/>
        <v>8865.0650100000003</v>
      </c>
      <c r="H198" s="3">
        <f t="shared" si="1"/>
        <v>0.27000000000225555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27884.210000000003</v>
      </c>
      <c r="D212" s="2">
        <f>'PR-RAS'!E216</f>
        <v>8558.06</v>
      </c>
      <c r="E212" s="2">
        <v>0</v>
      </c>
      <c r="F212" s="2">
        <v>0</v>
      </c>
      <c r="G212" s="3">
        <f t="shared" si="0"/>
        <v>9495.06963</v>
      </c>
      <c r="H212" s="3">
        <f t="shared" si="1"/>
        <v>0.27000000000225555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6553.06</v>
      </c>
      <c r="D213" s="2">
        <f>'PR-RAS'!E217</f>
        <v>6539.65</v>
      </c>
      <c r="E213" s="2">
        <v>0</v>
      </c>
      <c r="F213" s="2">
        <v>0</v>
      </c>
      <c r="G213" s="3">
        <f t="shared" si="0"/>
        <v>4162.0603199999996</v>
      </c>
      <c r="H213" s="3">
        <f t="shared" si="1"/>
        <v>0.41000000000076398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20664.95</v>
      </c>
      <c r="D215" s="2">
        <f>'PR-RAS'!E219</f>
        <v>1218.4100000000001</v>
      </c>
      <c r="E215" s="2">
        <v>0</v>
      </c>
      <c r="F215" s="2">
        <v>0</v>
      </c>
      <c r="G215" s="3">
        <f t="shared" si="0"/>
        <v>4943.7787799999996</v>
      </c>
      <c r="H215" s="3">
        <f t="shared" si="1"/>
        <v>0.45999999999935426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666.2</v>
      </c>
      <c r="D216" s="2">
        <f>'PR-RAS'!E220</f>
        <v>800</v>
      </c>
      <c r="E216" s="2">
        <v>0</v>
      </c>
      <c r="F216" s="2">
        <v>0</v>
      </c>
      <c r="G216" s="3">
        <f t="shared" si="0"/>
        <v>487.23299999999995</v>
      </c>
      <c r="H216" s="3">
        <f t="shared" si="1"/>
        <v>0.20000000000004547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1704.64</v>
      </c>
      <c r="E226" s="2">
        <v>0</v>
      </c>
      <c r="F226" s="2">
        <v>0</v>
      </c>
      <c r="G226" s="3">
        <f t="shared" si="0"/>
        <v>767.08800000000008</v>
      </c>
      <c r="H226" s="3">
        <f t="shared" si="1"/>
        <v>0.35999999999989996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1704.64</v>
      </c>
      <c r="E253" s="2">
        <v>0</v>
      </c>
      <c r="F253" s="2">
        <v>0</v>
      </c>
      <c r="G253" s="3">
        <f t="shared" si="0"/>
        <v>859.1385600000001</v>
      </c>
      <c r="H253" s="3">
        <f t="shared" si="1"/>
        <v>0.35999999999989996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1704.64</v>
      </c>
      <c r="E256" s="2">
        <v>0</v>
      </c>
      <c r="F256" s="2">
        <v>0</v>
      </c>
      <c r="G256" s="3">
        <f t="shared" si="0"/>
        <v>869.36640000000011</v>
      </c>
      <c r="H256" s="3">
        <f t="shared" si="1"/>
        <v>0.35999999999989996</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8894.41</v>
      </c>
      <c r="D258" s="2">
        <f>'PR-RAS'!E262</f>
        <v>8404.2900000000009</v>
      </c>
      <c r="E258" s="2">
        <v>0</v>
      </c>
      <c r="F258" s="2">
        <v>0</v>
      </c>
      <c r="G258" s="3">
        <f t="shared" si="0"/>
        <v>6605.6684300000006</v>
      </c>
      <c r="H258" s="3">
        <f t="shared" si="1"/>
        <v>0.7000000000007276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8894.41</v>
      </c>
      <c r="D265" s="2">
        <f>'PR-RAS'!E269</f>
        <v>8404.2900000000009</v>
      </c>
      <c r="E265" s="2">
        <v>0</v>
      </c>
      <c r="F265" s="2">
        <v>0</v>
      </c>
      <c r="G265" s="3">
        <f t="shared" si="0"/>
        <v>6785.5893600000009</v>
      </c>
      <c r="H265" s="3">
        <f t="shared" si="1"/>
        <v>0.7000000000007276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8894.41</v>
      </c>
      <c r="D266" s="2">
        <f>'PR-RAS'!E270</f>
        <v>8404.2900000000009</v>
      </c>
      <c r="E266" s="2">
        <v>0</v>
      </c>
      <c r="F266" s="2">
        <v>0</v>
      </c>
      <c r="G266" s="3">
        <f t="shared" si="0"/>
        <v>6811.2923500000006</v>
      </c>
      <c r="H266" s="3">
        <f t="shared" si="1"/>
        <v>0.7000000000007276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4143.47</v>
      </c>
      <c r="D269" s="2">
        <f>'PR-RAS'!E273</f>
        <v>6286.16</v>
      </c>
      <c r="E269" s="2">
        <v>0</v>
      </c>
      <c r="F269" s="2">
        <v>0</v>
      </c>
      <c r="G269" s="3">
        <f t="shared" si="0"/>
        <v>4479.8317200000001</v>
      </c>
      <c r="H269" s="3">
        <f t="shared" si="1"/>
        <v>0.63000000000010914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4143.47</v>
      </c>
      <c r="D270" s="2">
        <f>'PR-RAS'!E274</f>
        <v>6256.16</v>
      </c>
      <c r="E270" s="2">
        <v>0</v>
      </c>
      <c r="F270" s="2">
        <v>0</v>
      </c>
      <c r="G270" s="3">
        <f t="shared" si="0"/>
        <v>4480.4075100000009</v>
      </c>
      <c r="H270" s="3">
        <f t="shared" si="1"/>
        <v>0.63000000000010914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4143.47</v>
      </c>
      <c r="D271" s="2">
        <f>'PR-RAS'!E275</f>
        <v>6256.16</v>
      </c>
      <c r="E271" s="2">
        <v>0</v>
      </c>
      <c r="F271" s="2">
        <v>0</v>
      </c>
      <c r="G271" s="3">
        <f t="shared" si="0"/>
        <v>4497.0633000000007</v>
      </c>
      <c r="H271" s="3">
        <f t="shared" si="1"/>
        <v>0.63000000000010914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30</v>
      </c>
      <c r="E279" s="2">
        <v>0</v>
      </c>
      <c r="F279" s="2">
        <v>0</v>
      </c>
      <c r="G279" s="3">
        <f t="shared" si="12"/>
        <v>16.68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30</v>
      </c>
      <c r="E283" s="2">
        <v>0</v>
      </c>
      <c r="F283" s="2">
        <v>0</v>
      </c>
      <c r="G283" s="3">
        <f t="shared" si="12"/>
        <v>16.919999999999998</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10447505.030000001</v>
      </c>
      <c r="D295" s="2">
        <f>'PR-RAS'!E299</f>
        <v>11938723.449999999</v>
      </c>
      <c r="E295" s="2">
        <v>0</v>
      </c>
      <c r="F295" s="2">
        <v>0</v>
      </c>
      <c r="G295" s="3">
        <f t="shared" si="12"/>
        <v>10091535.867419999</v>
      </c>
      <c r="H295" s="3">
        <f t="shared" si="13"/>
        <v>0.48000000044703484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20056933.199999996</v>
      </c>
      <c r="D296" s="2">
        <f>'PR-RAS'!E300</f>
        <v>4177003.3800000027</v>
      </c>
      <c r="E296" s="2">
        <v>0</v>
      </c>
      <c r="F296" s="2">
        <v>0</v>
      </c>
      <c r="G296" s="3">
        <f t="shared" si="12"/>
        <v>8381227.2881999994</v>
      </c>
      <c r="H296" s="3">
        <f t="shared" si="13"/>
        <v>0.57999999821186066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324697.14</v>
      </c>
      <c r="D298" s="2">
        <f>'PR-RAS'!E302</f>
        <v>333285.42</v>
      </c>
      <c r="E298" s="2">
        <v>0</v>
      </c>
      <c r="F298" s="2">
        <v>0</v>
      </c>
      <c r="G298" s="3">
        <f t="shared" si="12"/>
        <v>294406.59005999996</v>
      </c>
      <c r="H298" s="3">
        <f t="shared" si="13"/>
        <v>0.55999999999767169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969363.21</v>
      </c>
      <c r="D300" s="2">
        <f>'PR-RAS'!E304</f>
        <v>1074482.33</v>
      </c>
      <c r="E300" s="2">
        <v>0</v>
      </c>
      <c r="F300" s="2">
        <v>0</v>
      </c>
      <c r="G300" s="3">
        <f t="shared" si="12"/>
        <v>932380.03313</v>
      </c>
      <c r="H300" s="3">
        <f t="shared" si="13"/>
        <v>0.5400000000372529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967141.98</v>
      </c>
      <c r="D301" s="2">
        <f>'PR-RAS'!E305</f>
        <v>1073289.1399999999</v>
      </c>
      <c r="E301" s="2">
        <v>0</v>
      </c>
      <c r="F301" s="2">
        <v>0</v>
      </c>
      <c r="G301" s="3">
        <f t="shared" si="12"/>
        <v>934116.07799999986</v>
      </c>
      <c r="H301" s="3">
        <f t="shared" si="13"/>
        <v>0.15999999991618097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1456</v>
      </c>
      <c r="E303" s="2">
        <v>0</v>
      </c>
      <c r="F303" s="2">
        <v>0</v>
      </c>
      <c r="G303" s="3">
        <f t="shared" si="12"/>
        <v>879.42399999999998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1456</v>
      </c>
      <c r="E316" s="2">
        <v>0</v>
      </c>
      <c r="F316" s="2">
        <v>0</v>
      </c>
      <c r="G316" s="3">
        <f t="shared" si="12"/>
        <v>917.28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256</v>
      </c>
      <c r="E322" s="2">
        <v>0</v>
      </c>
      <c r="F322" s="2">
        <v>0</v>
      </c>
      <c r="G322" s="3">
        <f t="shared" si="12"/>
        <v>164.352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166</v>
      </c>
      <c r="E323" s="2">
        <v>0</v>
      </c>
      <c r="F323" s="2">
        <v>0</v>
      </c>
      <c r="G323" s="3">
        <f t="shared" si="12"/>
        <v>106.904</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90</v>
      </c>
      <c r="E324" s="2">
        <v>0</v>
      </c>
      <c r="F324" s="2">
        <v>0</v>
      </c>
      <c r="G324" s="3">
        <f t="shared" si="12"/>
        <v>58.14</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1200</v>
      </c>
      <c r="E331" s="2">
        <v>0</v>
      </c>
      <c r="F331" s="2">
        <v>0</v>
      </c>
      <c r="G331" s="3">
        <f t="shared" si="12"/>
        <v>792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1200</v>
      </c>
      <c r="E332" s="2">
        <v>0</v>
      </c>
      <c r="F332" s="2">
        <v>0</v>
      </c>
      <c r="G332" s="3">
        <f t="shared" si="12"/>
        <v>794.40000000000009</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16894861.75</v>
      </c>
      <c r="D355" s="2">
        <f>'PR-RAS'!E360</f>
        <v>2935635.2899999996</v>
      </c>
      <c r="E355" s="2">
        <v>0</v>
      </c>
      <c r="F355" s="2">
        <v>0</v>
      </c>
      <c r="G355" s="3">
        <f t="shared" si="12"/>
        <v>8059210.8448199993</v>
      </c>
      <c r="H355" s="3">
        <f t="shared" si="13"/>
        <v>0.53999999957159162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16894861.75</v>
      </c>
      <c r="D368" s="2">
        <f>'PR-RAS'!E373</f>
        <v>2935635.2899999996</v>
      </c>
      <c r="E368" s="2">
        <v>0</v>
      </c>
      <c r="F368" s="2">
        <v>0</v>
      </c>
      <c r="G368" s="3">
        <f t="shared" si="12"/>
        <v>8355170.5651099989</v>
      </c>
      <c r="H368" s="3">
        <f t="shared" si="13"/>
        <v>0.53999999957159162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16554199.310000001</v>
      </c>
      <c r="D369" s="2">
        <f>'PR-RAS'!E374</f>
        <v>2767967.11</v>
      </c>
      <c r="E369" s="2">
        <v>0</v>
      </c>
      <c r="F369" s="2">
        <v>0</v>
      </c>
      <c r="G369" s="3">
        <f t="shared" si="12"/>
        <v>8129169.1390400007</v>
      </c>
      <c r="H369" s="3">
        <f t="shared" si="13"/>
        <v>0.42000000039115548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16554199.310000001</v>
      </c>
      <c r="D371" s="2">
        <f>'PR-RAS'!E376</f>
        <v>2767967.11</v>
      </c>
      <c r="E371" s="2">
        <v>0</v>
      </c>
      <c r="F371" s="2">
        <v>0</v>
      </c>
      <c r="G371" s="3">
        <f t="shared" si="12"/>
        <v>8173349.4061000003</v>
      </c>
      <c r="H371" s="3">
        <f t="shared" si="13"/>
        <v>0.42000000039115548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329311.40000000002</v>
      </c>
      <c r="D374" s="2">
        <f>'PR-RAS'!E379</f>
        <v>155605.35999999999</v>
      </c>
      <c r="E374" s="2">
        <v>0</v>
      </c>
      <c r="F374" s="2">
        <v>0</v>
      </c>
      <c r="G374" s="3">
        <f t="shared" si="12"/>
        <v>238914.75076</v>
      </c>
      <c r="H374" s="3">
        <f t="shared" si="13"/>
        <v>0.76000000000931323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306720.46000000002</v>
      </c>
      <c r="D375" s="2">
        <f>'PR-RAS'!E380</f>
        <v>113956.88</v>
      </c>
      <c r="E375" s="2">
        <v>0</v>
      </c>
      <c r="F375" s="2">
        <v>0</v>
      </c>
      <c r="G375" s="3">
        <f t="shared" si="12"/>
        <v>199953.19827999998</v>
      </c>
      <c r="H375" s="3">
        <f t="shared" si="13"/>
        <v>0.58000000001629815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9918.4599999999991</v>
      </c>
      <c r="D376" s="2">
        <f>'PR-RAS'!E381</f>
        <v>5378.38</v>
      </c>
      <c r="E376" s="2">
        <v>0</v>
      </c>
      <c r="F376" s="2">
        <v>0</v>
      </c>
      <c r="G376" s="3">
        <f t="shared" si="12"/>
        <v>7753.2075000000004</v>
      </c>
      <c r="H376" s="3">
        <f t="shared" si="13"/>
        <v>0.83999999999923602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4777.96</v>
      </c>
      <c r="D377" s="2">
        <f>'PR-RAS'!E382</f>
        <v>19862.759999999998</v>
      </c>
      <c r="E377" s="2">
        <v>0</v>
      </c>
      <c r="F377" s="2">
        <v>0</v>
      </c>
      <c r="G377" s="3">
        <f t="shared" si="12"/>
        <v>16733.30848</v>
      </c>
      <c r="H377" s="3">
        <f t="shared" si="13"/>
        <v>0.28000000000156433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127.3</v>
      </c>
      <c r="E378" s="2">
        <v>0</v>
      </c>
      <c r="F378" s="2">
        <v>0</v>
      </c>
      <c r="G378" s="3">
        <f t="shared" si="12"/>
        <v>95.984200000000001</v>
      </c>
      <c r="H378" s="3">
        <f t="shared" si="13"/>
        <v>0.29999999999999716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3836.47</v>
      </c>
      <c r="D380" s="2">
        <f>'PR-RAS'!E385</f>
        <v>464.99</v>
      </c>
      <c r="E380" s="2">
        <v>0</v>
      </c>
      <c r="F380" s="2">
        <v>0</v>
      </c>
      <c r="G380" s="3">
        <f t="shared" si="12"/>
        <v>1806.4845499999999</v>
      </c>
      <c r="H380" s="3">
        <f t="shared" si="13"/>
        <v>0.47999999999979082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4058.05</v>
      </c>
      <c r="D381" s="2">
        <f>'PR-RAS'!E386</f>
        <v>15815.05</v>
      </c>
      <c r="E381" s="2">
        <v>0</v>
      </c>
      <c r="F381" s="2">
        <v>0</v>
      </c>
      <c r="G381" s="3">
        <f t="shared" si="12"/>
        <v>13561.497000000001</v>
      </c>
      <c r="H381" s="3">
        <f t="shared" si="13"/>
        <v>9.9999999999454303E-2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11351.04</v>
      </c>
      <c r="D388" s="2">
        <f>'PR-RAS'!E393</f>
        <v>12062.82</v>
      </c>
      <c r="E388" s="2">
        <v>0</v>
      </c>
      <c r="F388" s="2">
        <v>0</v>
      </c>
      <c r="G388" s="3">
        <f t="shared" si="12"/>
        <v>13729.47516</v>
      </c>
      <c r="H388" s="3">
        <f t="shared" si="13"/>
        <v>0.22000000000116415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11351.04</v>
      </c>
      <c r="D389" s="2">
        <f>'PR-RAS'!E394</f>
        <v>12062.82</v>
      </c>
      <c r="E389" s="2">
        <v>0</v>
      </c>
      <c r="F389" s="2">
        <v>0</v>
      </c>
      <c r="G389" s="3">
        <f t="shared" si="12"/>
        <v>13764.95184</v>
      </c>
      <c r="H389" s="3">
        <f t="shared" si="13"/>
        <v>0.22000000000116415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16894861.75</v>
      </c>
      <c r="D413" s="2">
        <f>'PR-RAS'!E418</f>
        <v>2934179.2899999996</v>
      </c>
      <c r="E413" s="2">
        <v>0</v>
      </c>
      <c r="F413" s="2">
        <v>0</v>
      </c>
      <c r="G413" s="3">
        <f t="shared" si="12"/>
        <v>9378446.7759599984</v>
      </c>
      <c r="H413" s="3">
        <f t="shared" si="13"/>
        <v>0.53999999957159162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475052.61</v>
      </c>
      <c r="D414" s="2">
        <f>'PR-RAS'!E419</f>
        <v>475052.61</v>
      </c>
      <c r="E414" s="2">
        <v>0</v>
      </c>
      <c r="F414" s="2">
        <v>0</v>
      </c>
      <c r="G414" s="3">
        <f t="shared" si="12"/>
        <v>588590.18379000004</v>
      </c>
      <c r="H414" s="3">
        <f t="shared" si="13"/>
        <v>0.78000000002793968</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951.74</v>
      </c>
      <c r="D416" s="2">
        <f>'PR-RAS'!E421</f>
        <v>0</v>
      </c>
      <c r="E416" s="2">
        <v>0</v>
      </c>
      <c r="F416" s="2">
        <v>0</v>
      </c>
      <c r="G416" s="3">
        <f t="shared" si="12"/>
        <v>394.97210000000001</v>
      </c>
      <c r="H416" s="3">
        <f t="shared" si="13"/>
        <v>0.25999999999999091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30504438.229999997</v>
      </c>
      <c r="D417" s="2">
        <f>'PR-RAS'!E422</f>
        <v>16117182.830000002</v>
      </c>
      <c r="E417" s="2">
        <v>0</v>
      </c>
      <c r="F417" s="2">
        <v>0</v>
      </c>
      <c r="G417" s="3">
        <f t="shared" si="12"/>
        <v>26099342.41824</v>
      </c>
      <c r="H417" s="3">
        <f t="shared" si="13"/>
        <v>0.39999999478459358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27342366.780000001</v>
      </c>
      <c r="D418" s="2">
        <f>'PR-RAS'!E423</f>
        <v>14874358.739999998</v>
      </c>
      <c r="E418" s="2">
        <v>0</v>
      </c>
      <c r="F418" s="2">
        <v>0</v>
      </c>
      <c r="G418" s="3">
        <f t="shared" si="12"/>
        <v>23806982.136419997</v>
      </c>
      <c r="H418" s="3">
        <f t="shared" si="13"/>
        <v>0.48000000044703484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3162071.4499999955</v>
      </c>
      <c r="D419" s="2">
        <f>'PR-RAS'!E424</f>
        <v>1242824.0900000036</v>
      </c>
      <c r="E419" s="2">
        <v>0</v>
      </c>
      <c r="F419" s="2">
        <v>0</v>
      </c>
      <c r="G419" s="3">
        <f t="shared" si="12"/>
        <v>2360746.8053400009</v>
      </c>
      <c r="H419" s="3">
        <f t="shared" si="13"/>
        <v>0.53999999910593033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799749.75</v>
      </c>
      <c r="D421" s="2">
        <f>'PR-RAS'!E426</f>
        <v>808338.03</v>
      </c>
      <c r="E421" s="2">
        <v>0</v>
      </c>
      <c r="F421" s="2">
        <v>0</v>
      </c>
      <c r="G421" s="3">
        <f t="shared" si="12"/>
        <v>1014898.8402</v>
      </c>
      <c r="H421" s="3">
        <f t="shared" si="13"/>
        <v>0.28000000002793968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970314.95</v>
      </c>
      <c r="D423" s="2">
        <f>'PR-RAS'!E428</f>
        <v>1074482.33</v>
      </c>
      <c r="E423" s="2">
        <v>0</v>
      </c>
      <c r="F423" s="2">
        <v>0</v>
      </c>
      <c r="G423" s="3">
        <f t="shared" si="12"/>
        <v>1316335.9954200001</v>
      </c>
      <c r="H423" s="3">
        <f t="shared" si="13"/>
        <v>0.38000000012107193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3162071.45</v>
      </c>
      <c r="D636" s="2">
        <f>'PR-RAS'!E642</f>
        <v>0</v>
      </c>
      <c r="E636" s="2">
        <v>0</v>
      </c>
      <c r="F636" s="2">
        <v>0</v>
      </c>
      <c r="G636" s="3">
        <f t="shared" si="14"/>
        <v>2007915.3707500002</v>
      </c>
      <c r="H636" s="3">
        <f t="shared" si="15"/>
        <v>0.45000000018626451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30504438.229999997</v>
      </c>
      <c r="D637" s="2">
        <f>'PR-RAS'!E643</f>
        <v>16117182.830000002</v>
      </c>
      <c r="E637" s="2">
        <v>0</v>
      </c>
      <c r="F637" s="2">
        <v>0</v>
      </c>
      <c r="G637" s="3">
        <f t="shared" si="14"/>
        <v>39901879.274039999</v>
      </c>
      <c r="H637" s="3">
        <f t="shared" si="15"/>
        <v>0.39999999478459358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27342366.780000001</v>
      </c>
      <c r="D638" s="2">
        <f>'PR-RAS'!E644</f>
        <v>14874358.739999998</v>
      </c>
      <c r="E638" s="2">
        <v>0</v>
      </c>
      <c r="F638" s="2">
        <v>0</v>
      </c>
      <c r="G638" s="3">
        <f t="shared" si="14"/>
        <v>36367020.67362</v>
      </c>
      <c r="H638" s="3">
        <f t="shared" si="15"/>
        <v>0.48000000044703484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3162071.4499999955</v>
      </c>
      <c r="D639" s="2">
        <f>'PR-RAS'!E645</f>
        <v>1242824.0900000036</v>
      </c>
      <c r="E639" s="2">
        <v>0</v>
      </c>
      <c r="F639" s="2">
        <v>0</v>
      </c>
      <c r="G639" s="3">
        <f t="shared" si="14"/>
        <v>3603245.1239400017</v>
      </c>
      <c r="H639" s="3">
        <f t="shared" si="15"/>
        <v>0.53999999910593033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808338.03</v>
      </c>
      <c r="E641" s="2">
        <v>0</v>
      </c>
      <c r="F641" s="2">
        <v>0</v>
      </c>
      <c r="G641" s="3">
        <f t="shared" si="14"/>
        <v>1034672.6784000001</v>
      </c>
      <c r="H641" s="3">
        <f t="shared" si="15"/>
        <v>3.0000000027939677E-2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2362321.7000000002</v>
      </c>
      <c r="D642" s="2">
        <f>'PR-RAS'!E648</f>
        <v>0</v>
      </c>
      <c r="E642" s="2">
        <v>0</v>
      </c>
      <c r="F642" s="2">
        <v>0</v>
      </c>
      <c r="G642" s="3">
        <f t="shared" si="14"/>
        <v>1514248.2097000002</v>
      </c>
      <c r="H642" s="3">
        <f t="shared" si="15"/>
        <v>0.29999999981373549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799749.74999999534</v>
      </c>
      <c r="D643" s="2">
        <f>'PR-RAS'!E649</f>
        <v>2051162.1200000036</v>
      </c>
      <c r="E643" s="2">
        <v>0</v>
      </c>
      <c r="F643" s="2">
        <v>0</v>
      </c>
      <c r="G643" s="3">
        <f t="shared" si="14"/>
        <v>3147131.5015800013</v>
      </c>
      <c r="H643" s="3">
        <f t="shared" si="15"/>
        <v>0.37000000826083124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658141.71</v>
      </c>
      <c r="D645" s="2">
        <f>'PR-RAS'!E651</f>
        <v>711794.26</v>
      </c>
      <c r="E645" s="2">
        <v>0</v>
      </c>
      <c r="F645" s="2">
        <v>0</v>
      </c>
      <c r="G645" s="3">
        <f t="shared" si="14"/>
        <v>1340634.2681200001</v>
      </c>
      <c r="H645" s="3">
        <f t="shared" si="15"/>
        <v>0.55000000004656613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2974452.48</v>
      </c>
      <c r="D646" s="2">
        <f>'PR-RAS'!E653</f>
        <v>2284734.42</v>
      </c>
      <c r="E646" s="2">
        <v>0</v>
      </c>
      <c r="F646" s="2">
        <v>0</v>
      </c>
      <c r="G646" s="3">
        <f t="shared" si="14"/>
        <v>4865829.2514000004</v>
      </c>
      <c r="H646" s="3">
        <f t="shared" si="15"/>
        <v>0.89999999990686774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20498432.940000001</v>
      </c>
      <c r="D647" s="2">
        <f>'PR-RAS'!E654</f>
        <v>7778522.7300000004</v>
      </c>
      <c r="E647" s="2">
        <v>0</v>
      </c>
      <c r="F647" s="2">
        <v>0</v>
      </c>
      <c r="G647" s="3">
        <f t="shared" si="14"/>
        <v>23291839.046400003</v>
      </c>
      <c r="H647" s="3">
        <f t="shared" si="15"/>
        <v>0.32999999821186066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21188151</v>
      </c>
      <c r="D648" s="2">
        <f>'PR-RAS'!E655</f>
        <v>7865526.5099999998</v>
      </c>
      <c r="E648" s="2">
        <v>0</v>
      </c>
      <c r="F648" s="2">
        <v>0</v>
      </c>
      <c r="G648" s="3">
        <f t="shared" si="14"/>
        <v>23886725.000939999</v>
      </c>
      <c r="H648" s="3">
        <f t="shared" si="15"/>
        <v>0.49000000022351742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2284734.4200000018</v>
      </c>
      <c r="D649" s="2">
        <f>'PR-RAS'!E656</f>
        <v>2197730.6400000006</v>
      </c>
      <c r="E649" s="2">
        <v>0</v>
      </c>
      <c r="F649" s="2">
        <v>0</v>
      </c>
      <c r="G649" s="3">
        <f t="shared" si="14"/>
        <v>4328766.8136000019</v>
      </c>
      <c r="H649" s="3">
        <f t="shared" si="15"/>
        <v>0.7800000011920929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196</v>
      </c>
      <c r="D651" s="2">
        <f>'PR-RAS'!E658</f>
        <v>200</v>
      </c>
      <c r="E651" s="2">
        <v>0</v>
      </c>
      <c r="F651" s="2">
        <v>0</v>
      </c>
      <c r="G651" s="3">
        <f t="shared" si="14"/>
        <v>387.40000000000003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197</v>
      </c>
      <c r="D653" s="2">
        <f>'PR-RAS'!E660</f>
        <v>200</v>
      </c>
      <c r="E653" s="2">
        <v>0</v>
      </c>
      <c r="F653" s="2">
        <v>0</v>
      </c>
      <c r="G653" s="3">
        <f t="shared" si="14"/>
        <v>389.24400000000003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30000</v>
      </c>
      <c r="E663" s="2">
        <v>0</v>
      </c>
      <c r="F663" s="2">
        <v>0</v>
      </c>
      <c r="G663" s="3">
        <f t="shared" si="14"/>
        <v>39720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1566340.54</v>
      </c>
      <c r="D717" s="2">
        <f>'PR-RAS'!E724</f>
        <v>1647580.61</v>
      </c>
      <c r="E717" s="2">
        <v>0</v>
      </c>
      <c r="F717" s="2">
        <v>0</v>
      </c>
      <c r="G717" s="3">
        <f t="shared" si="14"/>
        <v>3480835.2601599996</v>
      </c>
      <c r="H717" s="3">
        <f t="shared" si="15"/>
        <v>0.84999999986030161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2715.06</v>
      </c>
      <c r="D725" s="2">
        <f>'PR-RAS'!E732</f>
        <v>10037.82</v>
      </c>
      <c r="E725" s="2">
        <v>0</v>
      </c>
      <c r="F725" s="2">
        <v>0</v>
      </c>
      <c r="G725" s="3">
        <f t="shared" si="14"/>
        <v>16500.466799999998</v>
      </c>
      <c r="H725" s="3">
        <f t="shared" si="15"/>
        <v>0.24000000000023647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3358.46</v>
      </c>
      <c r="D726" s="2">
        <f>'PR-RAS'!E733</f>
        <v>3090.08</v>
      </c>
      <c r="E726" s="2">
        <v>0</v>
      </c>
      <c r="F726" s="2">
        <v>0</v>
      </c>
      <c r="G726" s="3">
        <f t="shared" si="14"/>
        <v>6915.499499999999</v>
      </c>
      <c r="H726" s="3">
        <f t="shared" si="15"/>
        <v>0.53999999999996362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178915.6</v>
      </c>
      <c r="D727" s="2">
        <f>'PR-RAS'!E734</f>
        <v>184039.73</v>
      </c>
      <c r="E727" s="2">
        <v>0</v>
      </c>
      <c r="F727" s="2">
        <v>0</v>
      </c>
      <c r="G727" s="3">
        <f t="shared" si="14"/>
        <v>397118.41356000002</v>
      </c>
      <c r="H727" s="3">
        <f t="shared" si="15"/>
        <v>0.66999999998370185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15793.85</v>
      </c>
      <c r="D729" s="2">
        <f>'PR-RAS'!E736</f>
        <v>23780</v>
      </c>
      <c r="E729" s="2">
        <v>0</v>
      </c>
      <c r="F729" s="2">
        <v>0</v>
      </c>
      <c r="G729" s="3">
        <f t="shared" si="14"/>
        <v>46121.602800000001</v>
      </c>
      <c r="H729" s="3">
        <f t="shared" si="15"/>
        <v>0.1499999999996362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28974.9</v>
      </c>
      <c r="D730" s="2">
        <f>'PR-RAS'!E737</f>
        <v>34942.660000000003</v>
      </c>
      <c r="E730" s="2">
        <v>0</v>
      </c>
      <c r="F730" s="2">
        <v>0</v>
      </c>
      <c r="G730" s="3">
        <f t="shared" si="14"/>
        <v>72069.100380000003</v>
      </c>
      <c r="H730" s="3">
        <f t="shared" si="15"/>
        <v>0.43999999999505235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28974.9</v>
      </c>
      <c r="D731" s="2">
        <f>'PR-RAS'!E738</f>
        <v>359897.02</v>
      </c>
      <c r="E731" s="2">
        <v>0</v>
      </c>
      <c r="F731" s="2">
        <v>0</v>
      </c>
      <c r="G731" s="3">
        <f t="shared" si="14"/>
        <v>546601.32620000001</v>
      </c>
      <c r="H731" s="3">
        <f t="shared" si="15"/>
        <v>0.12000000001717126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42406.78</v>
      </c>
      <c r="D732" s="2">
        <f>'PR-RAS'!E739</f>
        <v>72665.2</v>
      </c>
      <c r="E732" s="2">
        <v>0</v>
      </c>
      <c r="F732" s="2">
        <v>0</v>
      </c>
      <c r="G732" s="3">
        <f t="shared" si="14"/>
        <v>137235.87857999999</v>
      </c>
      <c r="H732" s="3">
        <f t="shared" si="15"/>
        <v>0.41999999999825377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2289.19</v>
      </c>
      <c r="D735" s="2">
        <f>'PR-RAS'!E742</f>
        <v>4190.8500000000004</v>
      </c>
      <c r="E735" s="2">
        <v>0</v>
      </c>
      <c r="F735" s="2">
        <v>0</v>
      </c>
      <c r="G735" s="3">
        <f t="shared" si="14"/>
        <v>7832.4332600000007</v>
      </c>
      <c r="H735" s="3">
        <f t="shared" si="15"/>
        <v>0.33999999999969077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2128.0500000000002</v>
      </c>
      <c r="E736" s="2">
        <v>0</v>
      </c>
      <c r="F736" s="2">
        <v>0</v>
      </c>
      <c r="G736" s="3">
        <f t="shared" ref="G736:G737" si="28">(B736/1000)*(C736*1+D736*2)</f>
        <v>3128.2335000000003</v>
      </c>
      <c r="H736" s="3">
        <f t="shared" ref="H736:H737" si="29">ABS(C736-ROUND(C736,0))+ABS(D736-ROUND(D736,0))</f>
        <v>5.0000000000181899E-2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3440</v>
      </c>
      <c r="E737" s="2">
        <v>0</v>
      </c>
      <c r="F737" s="2">
        <v>0</v>
      </c>
      <c r="G737" s="3">
        <f t="shared" si="28"/>
        <v>5063.68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8894.41</v>
      </c>
      <c r="D839" s="2">
        <f>'PR-RAS'!E846</f>
        <v>8404.2900000000009</v>
      </c>
      <c r="E839" s="2">
        <v>0</v>
      </c>
      <c r="F839" s="2">
        <v>0</v>
      </c>
      <c r="G839" s="3">
        <f t="shared" si="34"/>
        <v>21539.105620000002</v>
      </c>
      <c r="H839" s="3">
        <f t="shared" si="35"/>
        <v>0.7000000000007276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917.76</v>
      </c>
      <c r="E849" s="2">
        <v>0</v>
      </c>
      <c r="F849" s="2">
        <v>0</v>
      </c>
      <c r="G849" s="3">
        <f t="shared" si="34"/>
        <v>1556.5209599999998</v>
      </c>
      <c r="H849" s="3">
        <f t="shared" si="35"/>
        <v>0.24000000000000909</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44710701.489999987</v>
      </c>
      <c r="D1011" s="7">
        <f>BILANCA!E6</f>
        <v>46953668.080000006</v>
      </c>
      <c r="E1011" s="7">
        <v>0</v>
      </c>
      <c r="F1011" s="7">
        <v>0</v>
      </c>
      <c r="G1011" s="8">
        <f t="shared" ref="G1011:G1306" si="38">B1011/1000*C1011+B1011/500*D1011</f>
        <v>138618.03764999998</v>
      </c>
      <c r="H1011" s="8">
        <f t="shared" si="35"/>
        <v>0.56999999284744263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40750080.109999985</v>
      </c>
      <c r="D1012" s="2">
        <f>BILANCA!E7</f>
        <v>42878819.340000004</v>
      </c>
      <c r="E1012" s="2">
        <v>0</v>
      </c>
      <c r="F1012" s="2">
        <v>0</v>
      </c>
      <c r="G1012" s="3">
        <f t="shared" si="38"/>
        <v>253015.43757999997</v>
      </c>
      <c r="H1012" s="3">
        <f t="shared" si="35"/>
        <v>0.44999998807907104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1181650.73</v>
      </c>
      <c r="D1013" s="2">
        <f>BILANCA!E8</f>
        <v>1181650.73</v>
      </c>
      <c r="E1013" s="2">
        <v>0</v>
      </c>
      <c r="F1013" s="2">
        <v>0</v>
      </c>
      <c r="G1013" s="3">
        <f t="shared" si="38"/>
        <v>10634.85657</v>
      </c>
      <c r="H1013" s="3">
        <f t="shared" si="35"/>
        <v>0.5400000000372529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1177412.42</v>
      </c>
      <c r="D1014" s="2">
        <f>BILANCA!E9</f>
        <v>1177412.42</v>
      </c>
      <c r="E1014" s="2">
        <v>0</v>
      </c>
      <c r="F1014" s="2">
        <v>0</v>
      </c>
      <c r="G1014" s="3">
        <f t="shared" si="38"/>
        <v>14128.94904</v>
      </c>
      <c r="H1014" s="3">
        <f t="shared" si="35"/>
        <v>0.83999999985098839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4238.3100000000004</v>
      </c>
      <c r="D1015" s="2">
        <f>BILANCA!E10</f>
        <v>4238.3100000000004</v>
      </c>
      <c r="E1015" s="2">
        <v>0</v>
      </c>
      <c r="F1015" s="2">
        <v>0</v>
      </c>
      <c r="G1015" s="3">
        <f t="shared" si="38"/>
        <v>63.574650000000005</v>
      </c>
      <c r="H1015" s="3">
        <f t="shared" si="35"/>
        <v>0.62000000000080036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39115329.00999999</v>
      </c>
      <c r="D1017" s="2">
        <f>BILANCA!E12</f>
        <v>41697168.610000007</v>
      </c>
      <c r="E1017" s="2">
        <v>0</v>
      </c>
      <c r="F1017" s="2">
        <v>0</v>
      </c>
      <c r="G1017" s="3">
        <f t="shared" si="38"/>
        <v>857567.66361000016</v>
      </c>
      <c r="H1017" s="3">
        <f t="shared" si="35"/>
        <v>0.39999998360872269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38139034.289999992</v>
      </c>
      <c r="D1018" s="2">
        <f>BILANCA!E13</f>
        <v>40341589.910000004</v>
      </c>
      <c r="E1018" s="2">
        <v>0</v>
      </c>
      <c r="F1018" s="2">
        <v>0</v>
      </c>
      <c r="G1018" s="3">
        <f t="shared" si="38"/>
        <v>950577.71288000001</v>
      </c>
      <c r="H1018" s="3">
        <f t="shared" si="35"/>
        <v>0.37999998778104782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60539.28</v>
      </c>
      <c r="D1019" s="2">
        <f>BILANCA!E14</f>
        <v>60539.28</v>
      </c>
      <c r="E1019" s="2">
        <v>0</v>
      </c>
      <c r="F1019" s="2">
        <v>0</v>
      </c>
      <c r="G1019" s="3">
        <f t="shared" si="38"/>
        <v>1634.5605599999999</v>
      </c>
      <c r="H1019" s="3">
        <f t="shared" si="35"/>
        <v>0.55999999999767169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42519378.409999996</v>
      </c>
      <c r="D1020" s="2">
        <f>BILANCA!E15</f>
        <v>45287345.520000003</v>
      </c>
      <c r="E1020" s="2">
        <v>0</v>
      </c>
      <c r="F1020" s="2">
        <v>0</v>
      </c>
      <c r="G1020" s="3">
        <f t="shared" si="38"/>
        <v>1330940.6945</v>
      </c>
      <c r="H1020" s="3">
        <f t="shared" si="35"/>
        <v>0.88999999314546585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90928.91</v>
      </c>
      <c r="D1022" s="2">
        <f>BILANCA!E17</f>
        <v>90928.91</v>
      </c>
      <c r="E1022" s="2">
        <v>0</v>
      </c>
      <c r="F1022" s="2">
        <v>0</v>
      </c>
      <c r="G1022" s="3">
        <f t="shared" si="38"/>
        <v>3273.4407600000004</v>
      </c>
      <c r="H1022" s="3">
        <f t="shared" si="35"/>
        <v>0.17999999999301508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4531812.3099999996</v>
      </c>
      <c r="D1023" s="2">
        <f>BILANCA!E18</f>
        <v>5097223.8</v>
      </c>
      <c r="E1023" s="2">
        <v>0</v>
      </c>
      <c r="F1023" s="2">
        <v>0</v>
      </c>
      <c r="G1023" s="3">
        <f t="shared" si="38"/>
        <v>191441.37882999997</v>
      </c>
      <c r="H1023" s="3">
        <f t="shared" si="35"/>
        <v>0.50999999977648258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757848.30000000051</v>
      </c>
      <c r="D1024" s="2">
        <f>BILANCA!E19</f>
        <v>1108843.3199999998</v>
      </c>
      <c r="E1024" s="2">
        <v>0</v>
      </c>
      <c r="F1024" s="2">
        <v>0</v>
      </c>
      <c r="G1024" s="3">
        <f t="shared" si="38"/>
        <v>41657.489160000005</v>
      </c>
      <c r="H1024" s="3">
        <f t="shared" si="35"/>
        <v>0.62000000034458935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1947649.8</v>
      </c>
      <c r="D1025" s="2">
        <f>BILANCA!E20</f>
        <v>2375290.0499999998</v>
      </c>
      <c r="E1025" s="2">
        <v>0</v>
      </c>
      <c r="F1025" s="2">
        <v>0</v>
      </c>
      <c r="G1025" s="3">
        <f t="shared" si="38"/>
        <v>100473.4485</v>
      </c>
      <c r="H1025" s="3">
        <f t="shared" si="35"/>
        <v>0.24999999976716936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156556.39000000001</v>
      </c>
      <c r="D1026" s="2">
        <f>BILANCA!E21</f>
        <v>143326.51999999999</v>
      </c>
      <c r="E1026" s="2">
        <v>0</v>
      </c>
      <c r="F1026" s="2">
        <v>0</v>
      </c>
      <c r="G1026" s="3">
        <f t="shared" si="38"/>
        <v>7091.35088</v>
      </c>
      <c r="H1026" s="3">
        <f t="shared" si="35"/>
        <v>0.87000000002444722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83020.990000000005</v>
      </c>
      <c r="D1027" s="2">
        <f>BILANCA!E22</f>
        <v>94833.32</v>
      </c>
      <c r="E1027" s="2">
        <v>0</v>
      </c>
      <c r="F1027" s="2">
        <v>0</v>
      </c>
      <c r="G1027" s="3">
        <f t="shared" si="38"/>
        <v>4635.6897100000006</v>
      </c>
      <c r="H1027" s="3">
        <f t="shared" si="35"/>
        <v>0.33000000000174623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5452.11</v>
      </c>
      <c r="D1028" s="2">
        <f>BILANCA!E23</f>
        <v>6230.66</v>
      </c>
      <c r="E1028" s="2">
        <v>0</v>
      </c>
      <c r="F1028" s="2">
        <v>0</v>
      </c>
      <c r="G1028" s="3">
        <f t="shared" si="38"/>
        <v>322.44173999999998</v>
      </c>
      <c r="H1028" s="3">
        <f t="shared" si="35"/>
        <v>0.4499999999998181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35567.370000000003</v>
      </c>
      <c r="D1029" s="2">
        <f>BILANCA!E24</f>
        <v>25981.3</v>
      </c>
      <c r="E1029" s="2">
        <v>0</v>
      </c>
      <c r="F1029" s="2">
        <v>0</v>
      </c>
      <c r="G1029" s="3">
        <f t="shared" si="38"/>
        <v>1663.06943</v>
      </c>
      <c r="H1029" s="3">
        <f t="shared" si="35"/>
        <v>0.67000000000189175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92979.199999999997</v>
      </c>
      <c r="D1030" s="2">
        <f>BILANCA!E25</f>
        <v>118901.04</v>
      </c>
      <c r="E1030" s="2">
        <v>0</v>
      </c>
      <c r="F1030" s="2">
        <v>0</v>
      </c>
      <c r="G1030" s="3">
        <f t="shared" si="38"/>
        <v>6615.6255999999994</v>
      </c>
      <c r="H1030" s="3">
        <f t="shared" si="35"/>
        <v>0.23999999999068677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225822.14</v>
      </c>
      <c r="D1031" s="2">
        <f>BILANCA!E26</f>
        <v>243620.22</v>
      </c>
      <c r="E1031" s="2">
        <v>0</v>
      </c>
      <c r="F1031" s="2">
        <v>0</v>
      </c>
      <c r="G1031" s="3">
        <f t="shared" si="38"/>
        <v>14974.314180000001</v>
      </c>
      <c r="H1031" s="3">
        <f t="shared" si="35"/>
        <v>0.36000000001513399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1789199.7</v>
      </c>
      <c r="D1033" s="2">
        <f>BILANCA!E28</f>
        <v>1899339.79</v>
      </c>
      <c r="E1033" s="2">
        <v>0</v>
      </c>
      <c r="F1033" s="2">
        <v>0</v>
      </c>
      <c r="G1033" s="3">
        <f t="shared" si="38"/>
        <v>128521.22344</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15019.670000000002</v>
      </c>
      <c r="D1034" s="2">
        <f>BILANCA!E29</f>
        <v>20209.740000000002</v>
      </c>
      <c r="E1034" s="2">
        <v>0</v>
      </c>
      <c r="F1034" s="2">
        <v>0</v>
      </c>
      <c r="G1034" s="3">
        <f t="shared" si="38"/>
        <v>1330.5396000000001</v>
      </c>
      <c r="H1034" s="3">
        <f t="shared" si="35"/>
        <v>0.58999999999650754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45736.83</v>
      </c>
      <c r="D1035" s="2">
        <f>BILANCA!E30</f>
        <v>38570.26</v>
      </c>
      <c r="E1035" s="2">
        <v>0</v>
      </c>
      <c r="F1035" s="2">
        <v>0</v>
      </c>
      <c r="G1035" s="3">
        <f t="shared" si="38"/>
        <v>3071.9337500000001</v>
      </c>
      <c r="H1035" s="3">
        <f t="shared" si="35"/>
        <v>0.43000000000029104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30717.16</v>
      </c>
      <c r="D1039" s="2">
        <f>BILANCA!E34</f>
        <v>18360.52</v>
      </c>
      <c r="E1039" s="2">
        <v>0</v>
      </c>
      <c r="F1039" s="2">
        <v>0</v>
      </c>
      <c r="G1039" s="3">
        <f t="shared" si="38"/>
        <v>1955.7078000000001</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53811.920000000042</v>
      </c>
      <c r="D1040" s="2">
        <f>BILANCA!E35</f>
        <v>78880.109999999986</v>
      </c>
      <c r="E1040" s="2">
        <v>0</v>
      </c>
      <c r="F1040" s="2">
        <v>0</v>
      </c>
      <c r="G1040" s="3">
        <f t="shared" si="38"/>
        <v>6347.1642000000002</v>
      </c>
      <c r="H1040" s="3">
        <f t="shared" si="35"/>
        <v>0.18999999994412065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811511.9</v>
      </c>
      <c r="D1041" s="2">
        <f>BILANCA!E36</f>
        <v>836580.09</v>
      </c>
      <c r="E1041" s="2">
        <v>0</v>
      </c>
      <c r="F1041" s="2">
        <v>0</v>
      </c>
      <c r="G1041" s="3">
        <f t="shared" si="38"/>
        <v>77024.83447999999</v>
      </c>
      <c r="H1041" s="3">
        <f t="shared" si="35"/>
        <v>0.18999999994412065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23913.75</v>
      </c>
      <c r="D1042" s="2">
        <f>BILANCA!E37</f>
        <v>23913.75</v>
      </c>
      <c r="E1042" s="2">
        <v>0</v>
      </c>
      <c r="F1042" s="2">
        <v>0</v>
      </c>
      <c r="G1042" s="3">
        <f t="shared" si="38"/>
        <v>2295.7200000000003</v>
      </c>
      <c r="H1042" s="3">
        <f t="shared" si="3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781613.73</v>
      </c>
      <c r="D1045" s="2">
        <f>BILANCA!E40</f>
        <v>781613.73</v>
      </c>
      <c r="E1045" s="2">
        <v>0</v>
      </c>
      <c r="F1045" s="2">
        <v>0</v>
      </c>
      <c r="G1045" s="3">
        <f t="shared" si="38"/>
        <v>82069.441649999993</v>
      </c>
      <c r="H1045" s="3">
        <f t="shared" si="35"/>
        <v>0.5400000000372529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147645.53</v>
      </c>
      <c r="D1046" s="2">
        <f>BILANCA!E41</f>
        <v>147645.53</v>
      </c>
      <c r="E1046" s="2">
        <v>0</v>
      </c>
      <c r="F1046" s="2">
        <v>0</v>
      </c>
      <c r="G1046" s="3">
        <f t="shared" si="38"/>
        <v>15945.717239999998</v>
      </c>
      <c r="H1046" s="3">
        <f t="shared" si="35"/>
        <v>0.94000000000232831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147645.53</v>
      </c>
      <c r="D1047" s="2">
        <f>BILANCA!E42</f>
        <v>147645.53</v>
      </c>
      <c r="E1047" s="2">
        <v>0</v>
      </c>
      <c r="F1047" s="2">
        <v>0</v>
      </c>
      <c r="G1047" s="3">
        <f t="shared" si="38"/>
        <v>16388.653829999999</v>
      </c>
      <c r="H1047" s="3">
        <f t="shared" si="35"/>
        <v>0.94000000000232831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1969.3000000000029</v>
      </c>
      <c r="D1050" s="2">
        <f>BILANCA!E45</f>
        <v>0</v>
      </c>
      <c r="E1050" s="2">
        <v>0</v>
      </c>
      <c r="F1050" s="2">
        <v>0</v>
      </c>
      <c r="G1050" s="3">
        <f t="shared" si="38"/>
        <v>78.772000000000119</v>
      </c>
      <c r="H1050" s="3">
        <f t="shared" si="35"/>
        <v>0.30000000000291038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74711.240000000005</v>
      </c>
      <c r="D1052" s="2">
        <f>BILANCA!E47</f>
        <v>73490.41</v>
      </c>
      <c r="E1052" s="2">
        <v>0</v>
      </c>
      <c r="F1052" s="2">
        <v>0</v>
      </c>
      <c r="G1052" s="3">
        <f t="shared" si="38"/>
        <v>9311.0665200000021</v>
      </c>
      <c r="H1052" s="3">
        <f t="shared" si="35"/>
        <v>0.65000000000873115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72741.94</v>
      </c>
      <c r="D1055" s="2">
        <f>BILANCA!E50</f>
        <v>73490.41</v>
      </c>
      <c r="E1055" s="2">
        <v>0</v>
      </c>
      <c r="F1055" s="2">
        <v>0</v>
      </c>
      <c r="G1055" s="3">
        <f t="shared" si="38"/>
        <v>9887.5241999999998</v>
      </c>
      <c r="H1055" s="3">
        <f t="shared" si="35"/>
        <v>0.47000000000116415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162509.54</v>
      </c>
      <c r="D1059" s="2">
        <f>BILANCA!E54</f>
        <v>162537.22</v>
      </c>
      <c r="E1059" s="2">
        <v>0</v>
      </c>
      <c r="F1059" s="2">
        <v>0</v>
      </c>
      <c r="G1059" s="3">
        <f t="shared" si="38"/>
        <v>23891.615020000001</v>
      </c>
      <c r="H1059" s="3">
        <f t="shared" si="35"/>
        <v>0.67999999999301508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162509.54</v>
      </c>
      <c r="D1060" s="2">
        <f>BILANCA!E55</f>
        <v>162537.22</v>
      </c>
      <c r="E1060" s="2">
        <v>0</v>
      </c>
      <c r="F1060" s="2">
        <v>0</v>
      </c>
      <c r="G1060" s="3">
        <f t="shared" si="38"/>
        <v>24379.199000000001</v>
      </c>
      <c r="H1060" s="3">
        <f t="shared" si="35"/>
        <v>0.67999999999301508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453100.37</v>
      </c>
      <c r="D1061" s="2">
        <f>BILANCA!E56</f>
        <v>0</v>
      </c>
      <c r="E1061" s="2">
        <v>0</v>
      </c>
      <c r="F1061" s="2">
        <v>0</v>
      </c>
      <c r="G1061" s="3">
        <f t="shared" si="38"/>
        <v>23108.118869999998</v>
      </c>
      <c r="H1061" s="3">
        <f t="shared" si="35"/>
        <v>0.36999999999534339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453100.37</v>
      </c>
      <c r="D1063" s="2">
        <f>BILANCA!E58</f>
        <v>0</v>
      </c>
      <c r="E1063" s="2">
        <v>0</v>
      </c>
      <c r="F1063" s="2">
        <v>0</v>
      </c>
      <c r="G1063" s="3">
        <f t="shared" si="38"/>
        <v>24014.319609999999</v>
      </c>
      <c r="H1063" s="3">
        <f t="shared" si="35"/>
        <v>0.36999999999534339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3960621.38</v>
      </c>
      <c r="D1074" s="2">
        <f>BILANCA!E69</f>
        <v>4074848.74</v>
      </c>
      <c r="E1074" s="2">
        <v>0</v>
      </c>
      <c r="F1074" s="2">
        <v>0</v>
      </c>
      <c r="G1074" s="3">
        <f t="shared" si="38"/>
        <v>775060.40704000008</v>
      </c>
      <c r="H1074" s="3">
        <f t="shared" si="35"/>
        <v>0.63999999966472387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2284734.42</v>
      </c>
      <c r="D1075" s="2">
        <f>BILANCA!E70</f>
        <v>2197730.64</v>
      </c>
      <c r="E1075" s="2">
        <v>0</v>
      </c>
      <c r="F1075" s="2">
        <v>0</v>
      </c>
      <c r="G1075" s="3">
        <f t="shared" si="38"/>
        <v>434212.72050000005</v>
      </c>
      <c r="H1075" s="3">
        <f t="shared" si="35"/>
        <v>0.77999999979510903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2283235.31</v>
      </c>
      <c r="D1076" s="2">
        <f>BILANCA!E71</f>
        <v>2197057.14</v>
      </c>
      <c r="E1076" s="2">
        <v>0</v>
      </c>
      <c r="F1076" s="2">
        <v>0</v>
      </c>
      <c r="G1076" s="3">
        <f t="shared" si="38"/>
        <v>440705.07293999998</v>
      </c>
      <c r="H1076" s="3">
        <f t="shared" si="35"/>
        <v>0.45000000018626451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2283235.31</v>
      </c>
      <c r="D1078" s="2">
        <f>BILANCA!E73</f>
        <v>2197057.14</v>
      </c>
      <c r="E1078" s="2">
        <v>0</v>
      </c>
      <c r="F1078" s="2">
        <v>0</v>
      </c>
      <c r="G1078" s="3">
        <f t="shared" si="38"/>
        <v>454059.77212000004</v>
      </c>
      <c r="H1078" s="3">
        <f t="shared" si="35"/>
        <v>0.45000000018626451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1499.11</v>
      </c>
      <c r="D1085" s="2">
        <f>BILANCA!E80</f>
        <v>673.5</v>
      </c>
      <c r="E1085" s="2">
        <v>0</v>
      </c>
      <c r="F1085" s="2">
        <v>0</v>
      </c>
      <c r="G1085" s="3">
        <f t="shared" si="38"/>
        <v>213.45824999999996</v>
      </c>
      <c r="H1085" s="3">
        <f t="shared" si="35"/>
        <v>0.60999999999989996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43793.039999999994</v>
      </c>
      <c r="D1087" s="2">
        <f>BILANCA!E82</f>
        <v>87428.98</v>
      </c>
      <c r="E1087" s="2">
        <v>0</v>
      </c>
      <c r="F1087" s="2">
        <v>0</v>
      </c>
      <c r="G1087" s="3">
        <f t="shared" si="38"/>
        <v>16836.126999999997</v>
      </c>
      <c r="H1087" s="3">
        <f t="shared" si="35"/>
        <v>5.9999999997671694E-2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4380.91</v>
      </c>
      <c r="D1088" s="2">
        <f>BILANCA!E83</f>
        <v>5458.9</v>
      </c>
      <c r="E1088" s="2">
        <v>0</v>
      </c>
      <c r="F1088" s="2">
        <v>0</v>
      </c>
      <c r="G1088" s="3">
        <f t="shared" si="38"/>
        <v>1193.2993799999999</v>
      </c>
      <c r="H1088" s="3">
        <f t="shared" si="35"/>
        <v>0.19000000000050932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117.86</v>
      </c>
      <c r="D1089" s="2">
        <f>BILANCA!E84</f>
        <v>0</v>
      </c>
      <c r="E1089" s="2">
        <v>0</v>
      </c>
      <c r="F1089" s="2">
        <v>0</v>
      </c>
      <c r="G1089" s="3">
        <f t="shared" si="38"/>
        <v>9.3109400000000004</v>
      </c>
      <c r="H1089" s="3">
        <f t="shared" si="35"/>
        <v>0.14000000000000057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14041.83</v>
      </c>
      <c r="D1090" s="2">
        <f>BILANCA!E85</f>
        <v>14841.21</v>
      </c>
      <c r="E1090" s="2">
        <v>0</v>
      </c>
      <c r="F1090" s="2">
        <v>0</v>
      </c>
      <c r="G1090" s="3">
        <f t="shared" si="38"/>
        <v>3497.9399999999996</v>
      </c>
      <c r="H1090" s="3">
        <f t="shared" si="35"/>
        <v>0.37999999999919964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25252.44</v>
      </c>
      <c r="D1092" s="2">
        <f>BILANCA!E87</f>
        <v>67128.87</v>
      </c>
      <c r="E1092" s="2">
        <v>0</v>
      </c>
      <c r="F1092" s="2">
        <v>0</v>
      </c>
      <c r="G1092" s="3">
        <f t="shared" si="38"/>
        <v>13079.83476</v>
      </c>
      <c r="H1092" s="3">
        <f t="shared" si="35"/>
        <v>0.57000000000334694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973000.47</v>
      </c>
      <c r="D1152" s="2">
        <f>BILANCA!E147</f>
        <v>1077894.8599999999</v>
      </c>
      <c r="E1152" s="2">
        <v>0</v>
      </c>
      <c r="F1152" s="2">
        <v>0</v>
      </c>
      <c r="G1152" s="3">
        <f t="shared" si="38"/>
        <v>444288.2069799999</v>
      </c>
      <c r="H1152" s="3">
        <f t="shared" si="41"/>
        <v>0.61000000010244548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1028.04</v>
      </c>
      <c r="D1164" s="2">
        <f>BILANCA!E159</f>
        <v>0</v>
      </c>
      <c r="E1164" s="2">
        <v>0</v>
      </c>
      <c r="F1164" s="2">
        <v>0</v>
      </c>
      <c r="G1164" s="3">
        <f t="shared" si="38"/>
        <v>158.31816000000001</v>
      </c>
      <c r="H1164" s="3">
        <f t="shared" si="41"/>
        <v>3.999999999996362E-2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970779.24</v>
      </c>
      <c r="D1166" s="2">
        <f>BILANCA!E161</f>
        <v>1076701.67</v>
      </c>
      <c r="E1166" s="2">
        <v>0</v>
      </c>
      <c r="F1166" s="2">
        <v>0</v>
      </c>
      <c r="G1166" s="3">
        <f t="shared" si="38"/>
        <v>487372.48248000001</v>
      </c>
      <c r="H1166" s="3">
        <f t="shared" si="41"/>
        <v>0.57000000006519258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1193.19</v>
      </c>
      <c r="D1167" s="2">
        <f>BILANCA!E162</f>
        <v>0</v>
      </c>
      <c r="E1167" s="2">
        <v>0</v>
      </c>
      <c r="F1167" s="2">
        <v>0</v>
      </c>
      <c r="G1167" s="3">
        <f t="shared" si="38"/>
        <v>187.33083000000002</v>
      </c>
      <c r="H1167" s="3">
        <f t="shared" si="41"/>
        <v>0.19000000000005457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1193.19</v>
      </c>
      <c r="E1168" s="2">
        <v>0</v>
      </c>
      <c r="F1168" s="2">
        <v>0</v>
      </c>
      <c r="G1168" s="3">
        <f t="shared" si="38"/>
        <v>377.04804000000001</v>
      </c>
      <c r="H1168" s="3">
        <f t="shared" si="41"/>
        <v>0.19000000000005457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951.74</v>
      </c>
      <c r="D1170" s="2">
        <f>BILANCA!E165</f>
        <v>0</v>
      </c>
      <c r="E1170" s="2">
        <v>0</v>
      </c>
      <c r="F1170" s="2">
        <v>0</v>
      </c>
      <c r="G1170" s="3">
        <f t="shared" si="38"/>
        <v>152.2784</v>
      </c>
      <c r="H1170" s="3">
        <f t="shared" si="41"/>
        <v>0.25999999999999091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951.74</v>
      </c>
      <c r="D1172" s="2">
        <f>BILANCA!E167</f>
        <v>0</v>
      </c>
      <c r="E1172" s="2">
        <v>0</v>
      </c>
      <c r="F1172" s="2">
        <v>0</v>
      </c>
      <c r="G1172" s="3">
        <f t="shared" si="38"/>
        <v>154.18188000000001</v>
      </c>
      <c r="H1172" s="3">
        <f t="shared" si="41"/>
        <v>0.25999999999999091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658141.71</v>
      </c>
      <c r="D1176" s="2">
        <f>BILANCA!E171</f>
        <v>711794.26</v>
      </c>
      <c r="E1176" s="2">
        <v>0</v>
      </c>
      <c r="F1176" s="2">
        <v>0</v>
      </c>
      <c r="G1176" s="3">
        <f t="shared" si="38"/>
        <v>345567.21818000003</v>
      </c>
      <c r="H1176" s="3">
        <f t="shared" si="41"/>
        <v>0.55000000004656613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658141.71</v>
      </c>
      <c r="D1177" s="2">
        <f>BILANCA!E172</f>
        <v>711794.26</v>
      </c>
      <c r="E1177" s="2">
        <v>0</v>
      </c>
      <c r="F1177" s="2">
        <v>0</v>
      </c>
      <c r="G1177" s="3">
        <f t="shared" si="38"/>
        <v>347648.94841000001</v>
      </c>
      <c r="H1177" s="3">
        <f t="shared" si="41"/>
        <v>0.55000000004656613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44710701.490000002</v>
      </c>
      <c r="D1180" s="2">
        <f>BILANCA!E176</f>
        <v>46953668.079999998</v>
      </c>
      <c r="E1180" s="2">
        <v>0</v>
      </c>
      <c r="F1180" s="2">
        <v>0</v>
      </c>
      <c r="G1180" s="3">
        <f t="shared" si="38"/>
        <v>23565066.400500003</v>
      </c>
      <c r="H1180" s="3">
        <f t="shared" si="41"/>
        <v>0.57000000029802322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2190556.6800000002</v>
      </c>
      <c r="D1181" s="2">
        <f>BILANCA!E177</f>
        <v>949204.29</v>
      </c>
      <c r="E1181" s="2">
        <v>0</v>
      </c>
      <c r="F1181" s="2">
        <v>0</v>
      </c>
      <c r="G1181" s="3">
        <f t="shared" si="38"/>
        <v>699213.05946000014</v>
      </c>
      <c r="H1181" s="3">
        <f t="shared" si="41"/>
        <v>0.60999999986961484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879660.29</v>
      </c>
      <c r="D1182" s="2">
        <f>BILANCA!E178</f>
        <v>858300.62</v>
      </c>
      <c r="E1182" s="2">
        <v>0</v>
      </c>
      <c r="F1182" s="2">
        <v>0</v>
      </c>
      <c r="G1182" s="3">
        <f t="shared" si="38"/>
        <v>446556.98315999995</v>
      </c>
      <c r="H1182" s="3">
        <f t="shared" si="41"/>
        <v>0.67000000004190952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646619.61</v>
      </c>
      <c r="D1183" s="2">
        <f>BILANCA!E179</f>
        <v>701254.3</v>
      </c>
      <c r="E1183" s="2">
        <v>0</v>
      </c>
      <c r="F1183" s="2">
        <v>0</v>
      </c>
      <c r="G1183" s="3">
        <f t="shared" si="38"/>
        <v>354499.18033</v>
      </c>
      <c r="H1183" s="3">
        <f t="shared" si="41"/>
        <v>0.69000000006053597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80469.8</v>
      </c>
      <c r="D1184" s="2">
        <f>BILANCA!E180</f>
        <v>64654.15</v>
      </c>
      <c r="E1184" s="2">
        <v>0</v>
      </c>
      <c r="F1184" s="2">
        <v>0</v>
      </c>
      <c r="G1184" s="3">
        <f t="shared" si="38"/>
        <v>36501.3894</v>
      </c>
      <c r="H1184" s="3">
        <f t="shared" si="41"/>
        <v>0.34999999999854481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84201.38</v>
      </c>
      <c r="D1185" s="2">
        <f>BILANCA!E181</f>
        <v>84389.7</v>
      </c>
      <c r="E1185" s="2">
        <v>0</v>
      </c>
      <c r="F1185" s="2">
        <v>0</v>
      </c>
      <c r="G1185" s="3">
        <f t="shared" si="38"/>
        <v>44271.636499999993</v>
      </c>
      <c r="H1185" s="3">
        <f t="shared" si="41"/>
        <v>0.680000000007567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84201.38</v>
      </c>
      <c r="D1188" s="2">
        <f>BILANCA!E184</f>
        <v>84389.7</v>
      </c>
      <c r="E1188" s="2">
        <v>0</v>
      </c>
      <c r="F1188" s="2">
        <v>0</v>
      </c>
      <c r="G1188" s="3">
        <f t="shared" si="38"/>
        <v>45030.578840000002</v>
      </c>
      <c r="H1188" s="3">
        <f t="shared" si="41"/>
        <v>0.680000000007567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68369.5</v>
      </c>
      <c r="D1200" s="2">
        <f>BILANCA!E196</f>
        <v>8002.47</v>
      </c>
      <c r="E1200" s="2">
        <v>0</v>
      </c>
      <c r="F1200" s="2">
        <v>0</v>
      </c>
      <c r="G1200" s="3">
        <f t="shared" si="38"/>
        <v>16031.143599999999</v>
      </c>
      <c r="H1200" s="3">
        <f t="shared" si="41"/>
        <v>0.97000000000025466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1256361.6499999999</v>
      </c>
      <c r="D1201" s="2">
        <f>BILANCA!E197</f>
        <v>29596.43</v>
      </c>
      <c r="E1201" s="2">
        <v>0</v>
      </c>
      <c r="F1201" s="2">
        <v>0</v>
      </c>
      <c r="G1201" s="3">
        <f t="shared" si="38"/>
        <v>251270.91141</v>
      </c>
      <c r="H1201" s="3">
        <f t="shared" si="41"/>
        <v>0.7800000000934233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1256361.6499999999</v>
      </c>
      <c r="D1203" s="2">
        <f>BILANCA!E199</f>
        <v>29596.43</v>
      </c>
      <c r="E1203" s="2">
        <v>0</v>
      </c>
      <c r="F1203" s="2">
        <v>0</v>
      </c>
      <c r="G1203" s="3">
        <f t="shared" si="44"/>
        <v>253902.02043</v>
      </c>
      <c r="H1203" s="3">
        <f t="shared" si="45"/>
        <v>0.7800000000934233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15009.72</v>
      </c>
      <c r="E1251" s="2">
        <v>0</v>
      </c>
      <c r="F1251" s="2">
        <v>0</v>
      </c>
      <c r="G1251" s="3">
        <f>B1251/1000*C1251+B1251/500*D1251</f>
        <v>7234.6850399999994</v>
      </c>
      <c r="H1251" s="3">
        <f>ABS(C1251-ROUND(C1251,0))+ABS(D1251-ROUND(D1251,0))</f>
        <v>0.28000000000065484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54534.74</v>
      </c>
      <c r="D1252" s="2">
        <f>BILANCA!E248</f>
        <v>46297.52</v>
      </c>
      <c r="E1252" s="2">
        <v>0</v>
      </c>
      <c r="F1252" s="2">
        <v>0</v>
      </c>
      <c r="G1252" s="3">
        <f t="shared" si="38"/>
        <v>35605.406759999998</v>
      </c>
      <c r="H1252" s="3">
        <f t="shared" si="41"/>
        <v>0.74000000000523869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54534.74</v>
      </c>
      <c r="D1254" s="2">
        <f>BILANCA!E250</f>
        <v>46297.52</v>
      </c>
      <c r="E1254" s="2">
        <v>0</v>
      </c>
      <c r="F1254" s="2">
        <v>0</v>
      </c>
      <c r="G1254" s="3">
        <f t="shared" si="38"/>
        <v>35899.666319999997</v>
      </c>
      <c r="H1254" s="3">
        <f t="shared" si="41"/>
        <v>0.74000000000523869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42520144.810000002</v>
      </c>
      <c r="D1255" s="2">
        <f>BILANCA!E251</f>
        <v>46004463.789999999</v>
      </c>
      <c r="E1255" s="2">
        <v>0</v>
      </c>
      <c r="F1255" s="2">
        <v>0</v>
      </c>
      <c r="G1255" s="3">
        <f t="shared" si="38"/>
        <v>32959622.735550001</v>
      </c>
      <c r="H1255" s="3">
        <f t="shared" si="41"/>
        <v>0.39999999850988388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40750080.109999999</v>
      </c>
      <c r="D1256" s="2">
        <f>BILANCA!E252</f>
        <v>42878819.340000004</v>
      </c>
      <c r="E1256" s="2">
        <v>0</v>
      </c>
      <c r="F1256" s="2">
        <v>0</v>
      </c>
      <c r="G1256" s="3">
        <f t="shared" si="38"/>
        <v>31120898.822340004</v>
      </c>
      <c r="H1256" s="3">
        <f t="shared" si="41"/>
        <v>0.45000000298023224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40750080.109999999</v>
      </c>
      <c r="D1257" s="2">
        <f>BILANCA!E253</f>
        <v>42878819.340000004</v>
      </c>
      <c r="E1257" s="2">
        <v>0</v>
      </c>
      <c r="F1257" s="2">
        <v>0</v>
      </c>
      <c r="G1257" s="3">
        <f t="shared" si="38"/>
        <v>31247406.541130003</v>
      </c>
      <c r="H1257" s="3">
        <f t="shared" si="41"/>
        <v>0.45000000298023224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799749.75</v>
      </c>
      <c r="D1259" s="2">
        <f>BILANCA!E255</f>
        <v>2051162.1199999999</v>
      </c>
      <c r="E1259" s="2">
        <v>0</v>
      </c>
      <c r="F1259" s="2">
        <v>0</v>
      </c>
      <c r="G1259" s="3">
        <f t="shared" si="38"/>
        <v>1220616.4235099999</v>
      </c>
      <c r="H1259" s="3">
        <f t="shared" si="41"/>
        <v>0.36999999987892807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799749.75</v>
      </c>
      <c r="D1260" s="2">
        <f>BILANCA!E256</f>
        <v>2051162.1199999999</v>
      </c>
      <c r="E1260" s="2">
        <v>0</v>
      </c>
      <c r="F1260" s="2">
        <v>0</v>
      </c>
      <c r="G1260" s="3">
        <f t="shared" si="38"/>
        <v>1225518.4975000001</v>
      </c>
      <c r="H1260" s="3">
        <f t="shared" si="41"/>
        <v>0.36999999987892807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324697.14</v>
      </c>
      <c r="D1261" s="2">
        <f>BILANCA!E257</f>
        <v>209534.18</v>
      </c>
      <c r="E1261" s="2">
        <v>0</v>
      </c>
      <c r="F1261" s="2">
        <v>0</v>
      </c>
      <c r="G1261" s="3">
        <f t="shared" si="38"/>
        <v>186685.14050000001</v>
      </c>
      <c r="H1261" s="3">
        <f t="shared" si="41"/>
        <v>0.32000000000698492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475052.61</v>
      </c>
      <c r="D1262" s="2">
        <f>BILANCA!E258</f>
        <v>1841627.94</v>
      </c>
      <c r="E1262" s="2">
        <v>0</v>
      </c>
      <c r="F1262" s="2">
        <v>0</v>
      </c>
      <c r="G1262" s="3">
        <f t="shared" si="38"/>
        <v>1047893.73948</v>
      </c>
      <c r="H1262" s="3">
        <f t="shared" si="41"/>
        <v>0.45000000006984919</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969363.21</v>
      </c>
      <c r="D1278" s="2">
        <f>BILANCA!E274</f>
        <v>1074482.3299999998</v>
      </c>
      <c r="E1278" s="2">
        <v>0</v>
      </c>
      <c r="F1278" s="2">
        <v>0</v>
      </c>
      <c r="G1278" s="3">
        <f t="shared" si="38"/>
        <v>835711.86916</v>
      </c>
      <c r="H1278" s="3">
        <f t="shared" si="41"/>
        <v>0.53999999980442226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969363.21</v>
      </c>
      <c r="D1292" s="2">
        <f>BILANCA!E288</f>
        <v>1073289.1399999999</v>
      </c>
      <c r="E1292" s="2">
        <v>0</v>
      </c>
      <c r="F1292" s="2">
        <v>0</v>
      </c>
      <c r="G1292" s="3">
        <f t="shared" si="48"/>
        <v>878695.50017999986</v>
      </c>
      <c r="H1292" s="3">
        <f t="shared" si="49"/>
        <v>0.34999999986030161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1193.19</v>
      </c>
      <c r="E1294" s="2">
        <v>0</v>
      </c>
      <c r="F1294" s="2">
        <v>0</v>
      </c>
      <c r="G1294" s="3">
        <f t="shared" si="48"/>
        <v>677.73191999999995</v>
      </c>
      <c r="H1294" s="3">
        <f t="shared" si="49"/>
        <v>0.19000000000005457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951.74</v>
      </c>
      <c r="D1295" s="2">
        <f>BILANCA!E291</f>
        <v>0</v>
      </c>
      <c r="E1295" s="2">
        <v>0</v>
      </c>
      <c r="F1295" s="2">
        <v>0</v>
      </c>
      <c r="G1295" s="3">
        <f t="shared" si="38"/>
        <v>271.24590000000001</v>
      </c>
      <c r="H1295" s="3">
        <f t="shared" si="41"/>
        <v>0.25999999999999091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951.74</v>
      </c>
      <c r="D1297" s="2">
        <f>BILANCA!E293</f>
        <v>0</v>
      </c>
      <c r="E1297" s="2">
        <v>0</v>
      </c>
      <c r="F1297" s="2">
        <v>0</v>
      </c>
      <c r="G1297" s="3">
        <f t="shared" si="50"/>
        <v>273.14938000000001</v>
      </c>
      <c r="H1297" s="3">
        <f t="shared" si="51"/>
        <v>0.25999999999999091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2664457.9300000002</v>
      </c>
      <c r="D1301" s="2">
        <f>BILANCA!E297</f>
        <v>2659415.08</v>
      </c>
      <c r="E1301" s="2">
        <v>0</v>
      </c>
      <c r="F1301" s="2">
        <v>0</v>
      </c>
      <c r="G1301" s="3">
        <f t="shared" si="38"/>
        <v>2323136.8341899998</v>
      </c>
      <c r="H1301" s="3">
        <f t="shared" si="41"/>
        <v>0.14999999990686774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2664457.9300000002</v>
      </c>
      <c r="D1302" s="2">
        <f>BILANCA!E298</f>
        <v>2659415.08</v>
      </c>
      <c r="E1302" s="2">
        <v>0</v>
      </c>
      <c r="F1302" s="2">
        <v>0</v>
      </c>
      <c r="G1302" s="3">
        <f t="shared" si="38"/>
        <v>2331120.1222799998</v>
      </c>
      <c r="H1302" s="3">
        <f t="shared" si="41"/>
        <v>0.14999999990686774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65249.14</v>
      </c>
      <c r="D1305" s="2">
        <f>BILANCA!E302</f>
        <v>72283.28</v>
      </c>
      <c r="E1305" s="2">
        <v>0</v>
      </c>
      <c r="F1305" s="2">
        <v>0</v>
      </c>
      <c r="G1305" s="3">
        <f t="shared" si="38"/>
        <v>61895.631499999996</v>
      </c>
      <c r="H1305" s="3">
        <f t="shared" si="41"/>
        <v>0.41999999999825377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907751.33</v>
      </c>
      <c r="D1306" s="2">
        <f>BILANCA!E303</f>
        <v>1005611.58</v>
      </c>
      <c r="E1306" s="2">
        <v>0</v>
      </c>
      <c r="F1306" s="2">
        <v>0</v>
      </c>
      <c r="G1306" s="3">
        <f t="shared" si="38"/>
        <v>864016.44903999998</v>
      </c>
      <c r="H1306" s="3">
        <f t="shared" si="41"/>
        <v>0.75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951.74</v>
      </c>
      <c r="D1308" s="2">
        <f>BILANCA!E305</f>
        <v>0</v>
      </c>
      <c r="E1308" s="2">
        <v>0</v>
      </c>
      <c r="F1308" s="2">
        <v>0</v>
      </c>
      <c r="G1308" s="3">
        <f t="shared" ref="G1308:G1581" si="52">B1308/1000*C1308+B1308/500*D1308</f>
        <v>283.61851999999999</v>
      </c>
      <c r="H1308" s="3">
        <f t="shared" si="41"/>
        <v>0.25999999999999091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18252.55</v>
      </c>
      <c r="D1311" s="2">
        <f>BILANCA!E308</f>
        <v>65979.23</v>
      </c>
      <c r="E1311" s="2">
        <v>0</v>
      </c>
      <c r="F1311" s="2">
        <v>0</v>
      </c>
      <c r="G1311" s="3">
        <f t="shared" si="52"/>
        <v>45213.514009999992</v>
      </c>
      <c r="H1311" s="3">
        <f t="shared" si="41"/>
        <v>0.67999999999665306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6999.89</v>
      </c>
      <c r="D1314" s="2">
        <f>BILANCA!E311</f>
        <v>1149.6400000000001</v>
      </c>
      <c r="E1314" s="2">
        <v>0</v>
      </c>
      <c r="F1314" s="2">
        <v>0</v>
      </c>
      <c r="G1314" s="3">
        <f t="shared" si="52"/>
        <v>2826.9476799999998</v>
      </c>
      <c r="H1314" s="3">
        <f t="shared" si="41"/>
        <v>0.46999999999957254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101989.43</v>
      </c>
      <c r="D1339" s="2">
        <f>BILANCA!E336</f>
        <v>84137.730000000098</v>
      </c>
      <c r="E1339" s="2">
        <v>0</v>
      </c>
      <c r="F1339" s="2">
        <v>0</v>
      </c>
      <c r="G1339" s="3">
        <f t="shared" si="52"/>
        <v>88917.148810000072</v>
      </c>
      <c r="H1339" s="3">
        <f t="shared" si="41"/>
        <v>0.69999999989522621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777670.86</v>
      </c>
      <c r="D1340" s="2">
        <f>BILANCA!E337</f>
        <v>774162.8899999999</v>
      </c>
      <c r="E1340" s="2">
        <v>0</v>
      </c>
      <c r="F1340" s="2">
        <v>0</v>
      </c>
      <c r="G1340" s="3">
        <f t="shared" si="52"/>
        <v>767578.89119999995</v>
      </c>
      <c r="H1340" s="3">
        <f t="shared" si="41"/>
        <v>0.25000000011641532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44762.9</v>
      </c>
      <c r="D1341" s="2">
        <f>BILANCA!E338</f>
        <v>1990.8400000000001</v>
      </c>
      <c r="E1341" s="2">
        <v>0</v>
      </c>
      <c r="F1341" s="2">
        <v>0</v>
      </c>
      <c r="G1341" s="3">
        <f t="shared" si="52"/>
        <v>16134.455980000001</v>
      </c>
      <c r="H1341" s="3">
        <f t="shared" si="41"/>
        <v>0.25999999999839929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1211598.75</v>
      </c>
      <c r="D1342" s="2">
        <f>BILANCA!E339</f>
        <v>27605.59</v>
      </c>
      <c r="E1342" s="2">
        <v>0</v>
      </c>
      <c r="F1342" s="2">
        <v>0</v>
      </c>
      <c r="G1342" s="3">
        <f t="shared" si="52"/>
        <v>420580.89676000003</v>
      </c>
      <c r="H1342" s="3">
        <f t="shared" si="41"/>
        <v>0.65999999999985448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1209.48</v>
      </c>
      <c r="E1370" s="2">
        <v>0</v>
      </c>
      <c r="F1370" s="2">
        <v>0</v>
      </c>
      <c r="G1370" s="3">
        <f t="shared" si="57"/>
        <v>870.82560000000001</v>
      </c>
      <c r="H1370" s="3">
        <f t="shared" si="58"/>
        <v>0.48000000000001819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13800.24</v>
      </c>
      <c r="E1383" s="2">
        <v>0</v>
      </c>
      <c r="F1383" s="2">
        <v>0</v>
      </c>
      <c r="G1383" s="3">
        <f t="shared" si="59"/>
        <v>10294.97904</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2664457.9300000002</v>
      </c>
      <c r="D1394" s="2">
        <f>BILANCA!E391</f>
        <v>2473094.83</v>
      </c>
      <c r="E1394" s="2">
        <v>0</v>
      </c>
      <c r="F1394" s="2">
        <v>0</v>
      </c>
      <c r="G1394" s="3">
        <f t="shared" si="61"/>
        <v>2922488.6745600002</v>
      </c>
      <c r="H1394" s="3">
        <f t="shared" si="62"/>
        <v>0.23999999975785613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186320.25</v>
      </c>
      <c r="E1395" s="2">
        <v>0</v>
      </c>
      <c r="F1395" s="2">
        <v>0</v>
      </c>
      <c r="G1395" s="3">
        <f t="shared" si="61"/>
        <v>143466.5925</v>
      </c>
      <c r="H1395" s="3">
        <f t="shared" si="62"/>
        <v>0.25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27342366.780000001</v>
      </c>
      <c r="D1510" s="2">
        <f>'RAS-funkcijski'!E114</f>
        <v>14874358.739999998</v>
      </c>
      <c r="E1510" s="2">
        <v>0</v>
      </c>
      <c r="F1510" s="2">
        <v>0</v>
      </c>
      <c r="G1510" s="3">
        <f t="shared" si="52"/>
        <v>6280019.2686000001</v>
      </c>
      <c r="H1510" s="3">
        <f t="shared" si="63"/>
        <v>0.48000000044703484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27342366.780000001</v>
      </c>
      <c r="D1518" s="2">
        <f>'RAS-funkcijski'!E122</f>
        <v>14874358.739999998</v>
      </c>
      <c r="E1518" s="2">
        <v>0</v>
      </c>
      <c r="F1518" s="2">
        <v>0</v>
      </c>
      <c r="G1518" s="3">
        <f t="shared" si="52"/>
        <v>6736747.9426799994</v>
      </c>
      <c r="H1518" s="3">
        <f t="shared" si="63"/>
        <v>0.48000000044703484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27342366.780000001</v>
      </c>
      <c r="D1520" s="2">
        <f>'RAS-funkcijski'!E124</f>
        <v>14874358.739999998</v>
      </c>
      <c r="E1520" s="2">
        <v>0</v>
      </c>
      <c r="F1520" s="2">
        <v>0</v>
      </c>
      <c r="G1520" s="3">
        <f t="shared" si="52"/>
        <v>6850930.1111999992</v>
      </c>
      <c r="H1520" s="3">
        <f t="shared" si="63"/>
        <v>0.48000000044703484</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27342366.780000001</v>
      </c>
      <c r="D1537" s="14">
        <f>'RAS-funkcijski'!E141</f>
        <v>14874358.739999998</v>
      </c>
      <c r="E1537" s="14">
        <v>0</v>
      </c>
      <c r="F1537" s="14">
        <v>0</v>
      </c>
      <c r="G1537" s="15">
        <f t="shared" si="52"/>
        <v>7821478.5436200006</v>
      </c>
      <c r="H1537" s="15">
        <f t="shared" si="63"/>
        <v>0.48000000044703484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2136021.94</v>
      </c>
      <c r="D1582" s="7"/>
      <c r="E1582" s="7">
        <v>0</v>
      </c>
      <c r="F1582" s="7">
        <v>0</v>
      </c>
      <c r="G1582" s="8">
        <f t="shared" ref="G1582:G1686" si="70">B1582/1000*C1582</f>
        <v>2136.0219400000001</v>
      </c>
      <c r="H1582" s="8">
        <f t="shared" ref="H1582:H1686" si="71">ABS(C1582-ROUND(C1582,0))</f>
        <v>6.0000000055879354E-2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15091828.199999997</v>
      </c>
      <c r="D1583" s="2">
        <v>0</v>
      </c>
      <c r="E1583" s="2">
        <v>0</v>
      </c>
      <c r="F1583" s="2">
        <v>0</v>
      </c>
      <c r="G1583" s="3">
        <f t="shared" si="70"/>
        <v>30183.656399999996</v>
      </c>
      <c r="H1583" s="3">
        <f t="shared" si="71"/>
        <v>0.19999999739229679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35329.339999999997</v>
      </c>
      <c r="D1584" s="2">
        <v>0</v>
      </c>
      <c r="E1584" s="2">
        <v>0</v>
      </c>
      <c r="F1584" s="2">
        <v>0</v>
      </c>
      <c r="G1584" s="3">
        <f t="shared" si="70"/>
        <v>105.98801999999999</v>
      </c>
      <c r="H1584" s="3">
        <f t="shared" si="71"/>
        <v>0.33999999999650754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12664773.009999998</v>
      </c>
      <c r="D1585" s="2">
        <v>0</v>
      </c>
      <c r="E1585" s="2">
        <v>0</v>
      </c>
      <c r="F1585" s="2">
        <v>0</v>
      </c>
      <c r="G1585" s="3">
        <f t="shared" si="70"/>
        <v>50659.092039999996</v>
      </c>
      <c r="H1585" s="3">
        <f t="shared" si="71"/>
        <v>9.9999979138374329E-3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9988116.7799999993</v>
      </c>
      <c r="D1586" s="2">
        <v>0</v>
      </c>
      <c r="E1586" s="2">
        <v>0</v>
      </c>
      <c r="F1586" s="2">
        <v>0</v>
      </c>
      <c r="G1586" s="3">
        <f t="shared" si="70"/>
        <v>49940.583899999998</v>
      </c>
      <c r="H1586" s="3">
        <f t="shared" si="71"/>
        <v>0.22000000067055225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2045146.21</v>
      </c>
      <c r="D1587" s="2">
        <v>0</v>
      </c>
      <c r="E1587" s="2">
        <v>0</v>
      </c>
      <c r="F1587" s="2">
        <v>0</v>
      </c>
      <c r="G1587" s="3">
        <f t="shared" si="70"/>
        <v>12270.877259999999</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9890.59</v>
      </c>
      <c r="D1588" s="2">
        <v>0</v>
      </c>
      <c r="E1588" s="2">
        <v>0</v>
      </c>
      <c r="F1588" s="2">
        <v>0</v>
      </c>
      <c r="G1588" s="3">
        <f t="shared" si="70"/>
        <v>69.234130000000007</v>
      </c>
      <c r="H1588" s="3">
        <f t="shared" si="71"/>
        <v>0.40999999999985448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8404.2900000000009</v>
      </c>
      <c r="D1591" s="2">
        <v>0</v>
      </c>
      <c r="E1591" s="2">
        <v>0</v>
      </c>
      <c r="F1591" s="2">
        <v>0</v>
      </c>
      <c r="G1591" s="3">
        <f t="shared" si="70"/>
        <v>84.042900000000017</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v>
      </c>
      <c r="D1592" s="2">
        <v>0</v>
      </c>
      <c r="E1592" s="2">
        <v>0</v>
      </c>
      <c r="F1592" s="2">
        <v>0</v>
      </c>
      <c r="G1592" s="3">
        <f t="shared" si="70"/>
        <v>0.32999999999999996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613185.14</v>
      </c>
      <c r="D1593" s="2">
        <v>0</v>
      </c>
      <c r="E1593" s="2">
        <v>0</v>
      </c>
      <c r="F1593" s="2">
        <v>0</v>
      </c>
      <c r="G1593" s="3">
        <f t="shared" si="70"/>
        <v>7358.2216800000006</v>
      </c>
      <c r="H1593" s="3">
        <f t="shared" si="71"/>
        <v>0.14000000001396984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2380225.85</v>
      </c>
      <c r="D1594" s="2">
        <v>0</v>
      </c>
      <c r="E1594" s="2">
        <v>0</v>
      </c>
      <c r="F1594" s="2">
        <v>0</v>
      </c>
      <c r="G1594" s="3">
        <f t="shared" si="70"/>
        <v>30942.93605</v>
      </c>
      <c r="H1594" s="3">
        <f t="shared" si="71"/>
        <v>0.14999999990686774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11500</v>
      </c>
      <c r="D1601" s="2">
        <v>0</v>
      </c>
      <c r="E1601" s="2">
        <v>0</v>
      </c>
      <c r="F1601" s="2">
        <v>0</v>
      </c>
      <c r="G1601" s="3">
        <f>B1601/1000*C1601</f>
        <v>230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16324943.369999999</v>
      </c>
      <c r="D1602" s="2">
        <v>0</v>
      </c>
      <c r="E1602" s="2">
        <v>0</v>
      </c>
      <c r="F1602" s="2">
        <v>0</v>
      </c>
      <c r="G1602" s="3">
        <f t="shared" si="70"/>
        <v>342823.81076999998</v>
      </c>
      <c r="H1602" s="3">
        <f t="shared" si="71"/>
        <v>0.36999999918043613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35725.39</v>
      </c>
      <c r="D1603" s="2">
        <v>0</v>
      </c>
      <c r="E1603" s="2">
        <v>0</v>
      </c>
      <c r="F1603" s="2">
        <v>0</v>
      </c>
      <c r="G1603" s="3">
        <f t="shared" si="70"/>
        <v>785.95857999999998</v>
      </c>
      <c r="H1603" s="3">
        <f t="shared" si="71"/>
        <v>0.38999999999941792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12668944.819999998</v>
      </c>
      <c r="D1604" s="2">
        <v>0</v>
      </c>
      <c r="E1604" s="2">
        <v>0</v>
      </c>
      <c r="F1604" s="2">
        <v>0</v>
      </c>
      <c r="G1604" s="3">
        <f t="shared" si="70"/>
        <v>291385.73085999995</v>
      </c>
      <c r="H1604" s="3">
        <f t="shared" si="71"/>
        <v>0.18000000156462193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9933482.0899999999</v>
      </c>
      <c r="D1605" s="2">
        <v>0</v>
      </c>
      <c r="E1605" s="2">
        <v>0</v>
      </c>
      <c r="F1605" s="2">
        <v>0</v>
      </c>
      <c r="G1605" s="3">
        <f t="shared" si="70"/>
        <v>238403.57016</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2060961.86</v>
      </c>
      <c r="D1606" s="2">
        <v>0</v>
      </c>
      <c r="E1606" s="2">
        <v>0</v>
      </c>
      <c r="F1606" s="2">
        <v>0</v>
      </c>
      <c r="G1606" s="3">
        <f t="shared" si="70"/>
        <v>51524.046500000004</v>
      </c>
      <c r="H1606" s="3">
        <f t="shared" si="71"/>
        <v>0.13999999989755452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9702.27</v>
      </c>
      <c r="D1607" s="2">
        <v>0</v>
      </c>
      <c r="E1607" s="2">
        <v>0</v>
      </c>
      <c r="F1607" s="2">
        <v>0</v>
      </c>
      <c r="G1607" s="3">
        <f t="shared" si="70"/>
        <v>252.25901999999999</v>
      </c>
      <c r="H1607" s="3">
        <f t="shared" si="71"/>
        <v>0.27000000000043656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8404.2900000000009</v>
      </c>
      <c r="D1610" s="2">
        <v>0</v>
      </c>
      <c r="E1610" s="2">
        <v>0</v>
      </c>
      <c r="F1610" s="2">
        <v>0</v>
      </c>
      <c r="G1610" s="3">
        <f t="shared" si="70"/>
        <v>243.72441000000003</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v>
      </c>
      <c r="D1611" s="2">
        <v>0</v>
      </c>
      <c r="E1611" s="2">
        <v>0</v>
      </c>
      <c r="F1611" s="2">
        <v>0</v>
      </c>
      <c r="G1611" s="3">
        <f t="shared" si="70"/>
        <v>0.89999999999999991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656364.31000000006</v>
      </c>
      <c r="D1612" s="2">
        <v>0</v>
      </c>
      <c r="E1612" s="2">
        <v>0</v>
      </c>
      <c r="F1612" s="2">
        <v>0</v>
      </c>
      <c r="G1612" s="3">
        <f t="shared" si="70"/>
        <v>20347.293610000001</v>
      </c>
      <c r="H1612" s="3">
        <f t="shared" si="71"/>
        <v>0.31000000005587935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3606991.07</v>
      </c>
      <c r="D1613" s="2">
        <v>0</v>
      </c>
      <c r="E1613" s="2">
        <v>0</v>
      </c>
      <c r="F1613" s="2">
        <v>0</v>
      </c>
      <c r="G1613" s="3">
        <f t="shared" si="70"/>
        <v>115423.71424</v>
      </c>
      <c r="H1613" s="3">
        <f t="shared" si="71"/>
        <v>6.9999999832361937E-2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13282.09</v>
      </c>
      <c r="D1620" s="2">
        <v>0</v>
      </c>
      <c r="E1620" s="2">
        <v>0</v>
      </c>
      <c r="F1620" s="2">
        <v>0</v>
      </c>
      <c r="G1620" s="3">
        <f>B1620/1000*C1620</f>
        <v>518.00151000000005</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902906.76999999769</v>
      </c>
      <c r="D1621" s="2">
        <v>0</v>
      </c>
      <c r="E1621" s="2">
        <v>0</v>
      </c>
      <c r="F1621" s="2">
        <v>0</v>
      </c>
      <c r="G1621" s="3">
        <f t="shared" si="70"/>
        <v>36116.270799999911</v>
      </c>
      <c r="H1621" s="3">
        <f t="shared" si="71"/>
        <v>0.23000000230967999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101138.29</v>
      </c>
      <c r="D1622" s="2">
        <v>0</v>
      </c>
      <c r="E1622" s="2">
        <v>0</v>
      </c>
      <c r="F1622" s="2">
        <v>0</v>
      </c>
      <c r="G1622" s="3">
        <f t="shared" si="70"/>
        <v>4146.6698900000001</v>
      </c>
      <c r="H1622" s="3">
        <f t="shared" si="71"/>
        <v>0.28999999999359716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13800.240000000002</v>
      </c>
      <c r="D1623" s="2">
        <v>0</v>
      </c>
      <c r="E1623" s="2">
        <v>0</v>
      </c>
      <c r="F1623" s="2">
        <v>0</v>
      </c>
      <c r="G1623" s="3">
        <f t="shared" si="70"/>
        <v>579.61008000000015</v>
      </c>
      <c r="H1623" s="3">
        <f t="shared" si="71"/>
        <v>0.24000000000160071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2670.37</v>
      </c>
      <c r="D1624" s="2">
        <v>0</v>
      </c>
      <c r="E1624" s="2">
        <v>0</v>
      </c>
      <c r="F1624" s="2">
        <v>0</v>
      </c>
      <c r="G1624" s="3">
        <f t="shared" si="70"/>
        <v>114.82590999999998</v>
      </c>
      <c r="H1624" s="3">
        <f t="shared" si="71"/>
        <v>0.36999999999989086</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2769.5</v>
      </c>
      <c r="D1625" s="2">
        <v>0</v>
      </c>
      <c r="E1625" s="2">
        <v>0</v>
      </c>
      <c r="F1625" s="2">
        <v>0</v>
      </c>
      <c r="G1625" s="3">
        <f t="shared" si="70"/>
        <v>121.85799999999999</v>
      </c>
      <c r="H1625" s="3">
        <f t="shared" si="71"/>
        <v>0.5</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8360.3700000000008</v>
      </c>
      <c r="D1626" s="2">
        <v>0</v>
      </c>
      <c r="E1626" s="2">
        <v>0</v>
      </c>
      <c r="F1626" s="2">
        <v>0</v>
      </c>
      <c r="G1626" s="3">
        <f t="shared" si="70"/>
        <v>376.21665000000002</v>
      </c>
      <c r="H1626" s="3">
        <f t="shared" si="71"/>
        <v>0.37000000000080036</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84137.73</v>
      </c>
      <c r="D1628" s="2">
        <v>0</v>
      </c>
      <c r="E1628" s="2">
        <v>0</v>
      </c>
      <c r="F1628" s="2">
        <v>0</v>
      </c>
      <c r="G1628" s="3">
        <f t="shared" si="70"/>
        <v>3954.4733099999999</v>
      </c>
      <c r="H1628" s="3">
        <f t="shared" si="71"/>
        <v>0.27000000000407454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497.72</v>
      </c>
      <c r="D1634" s="2">
        <v>0</v>
      </c>
      <c r="E1634" s="2">
        <v>0</v>
      </c>
      <c r="F1634" s="2">
        <v>0</v>
      </c>
      <c r="G1634" s="3">
        <f t="shared" si="70"/>
        <v>26.379160000000002</v>
      </c>
      <c r="H1634" s="3">
        <f t="shared" si="71"/>
        <v>0.27999999999997272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365</v>
      </c>
      <c r="D1635" s="2">
        <v>0</v>
      </c>
      <c r="E1635" s="2">
        <v>0</v>
      </c>
      <c r="F1635" s="2">
        <v>0</v>
      </c>
      <c r="G1635" s="3">
        <f t="shared" si="70"/>
        <v>19.71</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132.72</v>
      </c>
      <c r="D1636" s="2">
        <v>0</v>
      </c>
      <c r="E1636" s="2">
        <v>0</v>
      </c>
      <c r="F1636" s="2">
        <v>0</v>
      </c>
      <c r="G1636" s="3">
        <f t="shared" si="70"/>
        <v>7.2995999999999999</v>
      </c>
      <c r="H1636" s="3">
        <f t="shared" si="71"/>
        <v>0.28000000000000114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83640.009999999995</v>
      </c>
      <c r="D1639" s="2">
        <v>0</v>
      </c>
      <c r="E1639" s="2">
        <v>0</v>
      </c>
      <c r="F1639" s="2">
        <v>0</v>
      </c>
      <c r="G1639" s="3">
        <f t="shared" si="70"/>
        <v>4851.1205799999998</v>
      </c>
      <c r="H1639" s="3">
        <f t="shared" si="71"/>
        <v>9.9999999947613105E-3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83640.009999999995</v>
      </c>
      <c r="D1643" s="2">
        <v>0</v>
      </c>
      <c r="E1643" s="2">
        <v>0</v>
      </c>
      <c r="F1643" s="2">
        <v>0</v>
      </c>
      <c r="G1643" s="3">
        <f t="shared" si="70"/>
        <v>5185.6806200000001</v>
      </c>
      <c r="H1643" s="3">
        <f t="shared" si="71"/>
        <v>9.9999999947613105E-3</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1990.84</v>
      </c>
      <c r="D1669" s="2">
        <v>0</v>
      </c>
      <c r="E1669" s="2">
        <v>0</v>
      </c>
      <c r="F1669" s="2">
        <v>0</v>
      </c>
      <c r="G1669" s="3">
        <f t="shared" si="70"/>
        <v>175.19391999999999</v>
      </c>
      <c r="H1669" s="3">
        <f t="shared" si="71"/>
        <v>0.16000000000008185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1990.84</v>
      </c>
      <c r="D1673" s="2">
        <v>0</v>
      </c>
      <c r="E1673" s="2">
        <v>0</v>
      </c>
      <c r="F1673" s="2">
        <v>0</v>
      </c>
      <c r="G1673" s="3">
        <f t="shared" si="70"/>
        <v>183.15727999999999</v>
      </c>
      <c r="H1673" s="3">
        <f t="shared" si="71"/>
        <v>0.16000000000008185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1209.48</v>
      </c>
      <c r="D1680" s="2">
        <v>0</v>
      </c>
      <c r="E1680" s="2">
        <v>0</v>
      </c>
      <c r="F1680" s="2">
        <v>0</v>
      </c>
      <c r="G1680" s="3">
        <f>B1680/1000*C1680</f>
        <v>119.73852000000001</v>
      </c>
      <c r="H1680" s="3">
        <f>ABS(C1680-ROUND(C1680,0))</f>
        <v>0.48000000000001819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801768.47999999986</v>
      </c>
      <c r="D1681" s="2">
        <v>0</v>
      </c>
      <c r="E1681" s="2">
        <v>0</v>
      </c>
      <c r="F1681" s="2">
        <v>0</v>
      </c>
      <c r="G1681" s="3">
        <f t="shared" si="70"/>
        <v>80176.847999999998</v>
      </c>
      <c r="H1681" s="3">
        <f t="shared" si="71"/>
        <v>0.47999999986495823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2439.5700000000002</v>
      </c>
      <c r="D1682" s="2">
        <v>0</v>
      </c>
      <c r="E1682" s="2">
        <v>0</v>
      </c>
      <c r="F1682" s="2">
        <v>0</v>
      </c>
      <c r="G1682" s="3">
        <f t="shared" si="70"/>
        <v>246.39657000000003</v>
      </c>
      <c r="H1682" s="3">
        <f t="shared" si="71"/>
        <v>0.42999999999983629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771723.32</v>
      </c>
      <c r="D1683" s="2">
        <v>0</v>
      </c>
      <c r="E1683" s="2">
        <v>0</v>
      </c>
      <c r="F1683" s="2">
        <v>0</v>
      </c>
      <c r="G1683" s="3">
        <f t="shared" si="70"/>
        <v>78715.77863999999</v>
      </c>
      <c r="H1683" s="3">
        <f t="shared" si="71"/>
        <v>0.31999999994877726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27605.59</v>
      </c>
      <c r="D1684" s="2">
        <v>0</v>
      </c>
      <c r="E1684" s="2">
        <v>0</v>
      </c>
      <c r="F1684" s="2">
        <v>0</v>
      </c>
      <c r="G1684" s="3">
        <f t="shared" si="70"/>
        <v>2843.3757699999996</v>
      </c>
      <c r="H1684" s="3">
        <f t="shared" si="71"/>
        <v>0.40999999999985448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1940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30504438.229999997</v>
      </c>
      <c r="I17" s="275">
        <f>'PR-RAS'!E6</f>
        <v>16115726.830000002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10447505.030000001</v>
      </c>
      <c r="I18" s="275">
        <f>'PR-RAS'!E152</f>
        <v>11938723.449999999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799749.74999999534</v>
      </c>
      <c r="I19" s="275">
        <f>'PR-RAS'!E649</f>
        <v>2051162.1200000036</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40750080.109999985</v>
      </c>
      <c r="I22" s="275">
        <f>BILANCA!E7</f>
        <v>42878819.340000004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3960621.38</v>
      </c>
      <c r="I23" s="275">
        <f>BILANCA!E69</f>
        <v>4074848.74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2190556.6800000002</v>
      </c>
      <c r="I24" s="275">
        <f>BILANCA!E177</f>
        <v>949204.29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42520144.810000002</v>
      </c>
      <c r="I25" s="275">
        <f>BILANCA!E251</f>
        <v>46004463.789999999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27342366.780000001</v>
      </c>
      <c r="I30" s="275">
        <f>'RAS-funkcijski'!E114</f>
        <v>14874358.739999998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27342366.780000001</v>
      </c>
      <c r="I31" s="275">
        <f>'RAS-funkcijski'!E141</f>
        <v>14874358.739999998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2136021.94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902906.76999999769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101138.29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801768.47999999986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8" priority="3" operator="equal">
      <formula>"DA"</formula>
    </cfRule>
  </conditionalFormatting>
  <conditionalFormatting sqref="I7:I12">
    <cfRule type="cellIs" dxfId="37" priority="2" operator="notEqual">
      <formula>"Nema"</formula>
    </cfRule>
  </conditionalFormatting>
  <conditionalFormatting sqref="I13">
    <cfRule type="cellIs" dxfId="3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4" zoomScaleNormal="100" workbookViewId="0">
      <selection activeCell="E645" sqref="E6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30504438.229999997</v>
      </c>
      <c r="E6" s="60">
        <f>E7+E43+E49+E82+E106+E125+E134+E140</f>
        <v>16115726.830000002</v>
      </c>
      <c r="F6" s="45">
        <f t="shared" ref="F6:F132" si="0">IF(D6&lt;&gt;0,IF(E6/D6&gt;=100,"&gt;&gt;100",E6/D6*100),"-")</f>
        <v>52.830760915802657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228773.74</v>
      </c>
      <c r="E49" s="60">
        <f>E50+E53+E58+E61+E64+E68+E71+E74+E77</f>
        <v>525430.80000000005</v>
      </c>
      <c r="F49" s="45">
        <f t="shared" si="0"/>
        <v>229.67268883220603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66058.14</v>
      </c>
      <c r="E53" s="60">
        <f t="shared" si="8"/>
        <v>140198.79</v>
      </c>
      <c r="F53" s="45">
        <f t="shared" si="0"/>
        <v>212.23544895451192</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66058.14</v>
      </c>
      <c r="E56" s="194">
        <v>140198.79</v>
      </c>
      <c r="F56" s="45">
        <f t="shared" si="0"/>
        <v>212.23544895451192</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30000</v>
      </c>
      <c r="F58" s="45" t="str">
        <f t="shared" si="0"/>
        <v>-</v>
      </c>
    </row>
    <row r="59" spans="1:6" ht="24" x14ac:dyDescent="0.2">
      <c r="A59" s="63">
        <v>6331</v>
      </c>
      <c r="B59" s="65" t="s">
        <v>121</v>
      </c>
      <c r="C59" s="247" t="s">
        <v>122</v>
      </c>
      <c r="D59" s="194">
        <v>0</v>
      </c>
      <c r="E59" s="194">
        <v>30000</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162715.6</v>
      </c>
      <c r="E77" s="60">
        <f t="shared" si="14"/>
        <v>355232.01</v>
      </c>
      <c r="F77" s="45">
        <f t="shared" si="0"/>
        <v>218.31466067174875</v>
      </c>
    </row>
    <row r="78" spans="1:6" ht="12.75" customHeight="1" x14ac:dyDescent="0.2">
      <c r="A78" s="63">
        <v>6391</v>
      </c>
      <c r="B78" s="64" t="s">
        <v>159</v>
      </c>
      <c r="C78" s="247" t="s">
        <v>160</v>
      </c>
      <c r="D78" s="194">
        <v>161657.4</v>
      </c>
      <c r="E78" s="194">
        <v>153893.75</v>
      </c>
      <c r="F78" s="45">
        <f t="shared" si="0"/>
        <v>95.197466988829476</v>
      </c>
    </row>
    <row r="79" spans="1:6" ht="12.75" customHeight="1" x14ac:dyDescent="0.2">
      <c r="A79" s="63">
        <v>6392</v>
      </c>
      <c r="B79" s="64" t="s">
        <v>161</v>
      </c>
      <c r="C79" s="247" t="s">
        <v>162</v>
      </c>
      <c r="D79" s="194">
        <v>0</v>
      </c>
      <c r="E79" s="194">
        <v>110760.4</v>
      </c>
      <c r="F79" s="45" t="str">
        <f t="shared" si="0"/>
        <v>-</v>
      </c>
    </row>
    <row r="80" spans="1:6" ht="24" x14ac:dyDescent="0.2">
      <c r="A80" s="63">
        <v>6393</v>
      </c>
      <c r="B80" s="64" t="s">
        <v>163</v>
      </c>
      <c r="C80" s="247" t="s">
        <v>164</v>
      </c>
      <c r="D80" s="194">
        <v>1058.2</v>
      </c>
      <c r="E80" s="194">
        <v>90577.86</v>
      </c>
      <c r="F80" s="45">
        <f t="shared" si="0"/>
        <v>8559.6163296163304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1566340.54</v>
      </c>
      <c r="E106" s="60">
        <f>E107+E112+E120+E124</f>
        <v>1647580.61</v>
      </c>
      <c r="F106" s="45">
        <f t="shared" si="0"/>
        <v>105.18661605987674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1566340.54</v>
      </c>
      <c r="E112" s="60">
        <f t="shared" si="20"/>
        <v>1647580.61</v>
      </c>
      <c r="F112" s="45">
        <f t="shared" si="0"/>
        <v>105.18661605987674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1566340.54</v>
      </c>
      <c r="E117" s="194">
        <v>1647580.61</v>
      </c>
      <c r="F117" s="45">
        <f t="shared" si="0"/>
        <v>105.18661605987674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136645.35</v>
      </c>
      <c r="E125" s="60">
        <f t="shared" si="22"/>
        <v>293566.7</v>
      </c>
      <c r="F125" s="45">
        <f t="shared" si="0"/>
        <v>214.83841199133374</v>
      </c>
    </row>
    <row r="126" spans="1:6" ht="12.75" customHeight="1" x14ac:dyDescent="0.2">
      <c r="A126" s="63">
        <v>661</v>
      </c>
      <c r="B126" s="65" t="s">
        <v>255</v>
      </c>
      <c r="C126" s="247" t="s">
        <v>256</v>
      </c>
      <c r="D126" s="60">
        <f t="shared" ref="D126:E126" si="23">SUM(D127:D128)</f>
        <v>127796.69</v>
      </c>
      <c r="E126" s="60">
        <f t="shared" si="23"/>
        <v>286437.61</v>
      </c>
      <c r="F126" s="45">
        <f t="shared" si="0"/>
        <v>224.13539036104925</v>
      </c>
    </row>
    <row r="127" spans="1:6" ht="12.75" customHeight="1" x14ac:dyDescent="0.2">
      <c r="A127" s="63">
        <v>6614</v>
      </c>
      <c r="B127" s="65" t="s">
        <v>257</v>
      </c>
      <c r="C127" s="247" t="s">
        <v>258</v>
      </c>
      <c r="D127" s="194">
        <v>17646.86</v>
      </c>
      <c r="E127" s="194">
        <v>15711.49</v>
      </c>
      <c r="F127" s="45">
        <f t="shared" si="0"/>
        <v>89.032779769318722</v>
      </c>
    </row>
    <row r="128" spans="1:6" ht="12.75" customHeight="1" x14ac:dyDescent="0.2">
      <c r="A128" s="63">
        <v>6615</v>
      </c>
      <c r="B128" s="65" t="s">
        <v>259</v>
      </c>
      <c r="C128" s="247" t="s">
        <v>260</v>
      </c>
      <c r="D128" s="194">
        <v>110149.83</v>
      </c>
      <c r="E128" s="194">
        <v>270726.12</v>
      </c>
      <c r="F128" s="45">
        <f t="shared" si="0"/>
        <v>245.77988000526193</v>
      </c>
    </row>
    <row r="129" spans="1:6" ht="36" x14ac:dyDescent="0.2">
      <c r="A129" s="63">
        <v>663</v>
      </c>
      <c r="B129" s="182" t="s">
        <v>261</v>
      </c>
      <c r="C129" s="247" t="s">
        <v>262</v>
      </c>
      <c r="D129" s="60">
        <f t="shared" ref="D129:E129" si="24">SUM(D130:D133)</f>
        <v>8848.66</v>
      </c>
      <c r="E129" s="60">
        <f t="shared" si="24"/>
        <v>7129.09</v>
      </c>
      <c r="F129" s="45">
        <f t="shared" si="0"/>
        <v>80.566888093790482</v>
      </c>
    </row>
    <row r="130" spans="1:6" ht="12.75" customHeight="1" x14ac:dyDescent="0.2">
      <c r="A130" s="63">
        <v>6631</v>
      </c>
      <c r="B130" s="65" t="s">
        <v>263</v>
      </c>
      <c r="C130" s="247" t="s">
        <v>264</v>
      </c>
      <c r="D130" s="194">
        <v>8848.66</v>
      </c>
      <c r="E130" s="194">
        <v>7129.09</v>
      </c>
      <c r="F130" s="45">
        <f t="shared" si="0"/>
        <v>80.566888093790482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28572608.969999999</v>
      </c>
      <c r="E134" s="60">
        <f t="shared" si="25"/>
        <v>13647311.65</v>
      </c>
      <c r="F134" s="45">
        <f t="shared" ref="F134:F229" si="26">IF(D134&lt;&gt;0,IF(E134/D134&gt;=100,"&gt;&gt;100",E134/D134*100),"-")</f>
        <v>47.76361747129598</v>
      </c>
    </row>
    <row r="135" spans="1:6" ht="24" x14ac:dyDescent="0.2">
      <c r="A135" s="63">
        <v>671</v>
      </c>
      <c r="B135" s="182" t="s">
        <v>273</v>
      </c>
      <c r="C135" s="247" t="s">
        <v>274</v>
      </c>
      <c r="D135" s="60">
        <f t="shared" ref="D135:E135" si="27">SUM(D136:D138)</f>
        <v>28572608.969999999</v>
      </c>
      <c r="E135" s="60">
        <f t="shared" si="27"/>
        <v>13647311.65</v>
      </c>
      <c r="F135" s="45">
        <f t="shared" si="26"/>
        <v>47.76361747129598</v>
      </c>
    </row>
    <row r="136" spans="1:6" ht="12.75" customHeight="1" x14ac:dyDescent="0.2">
      <c r="A136" s="63">
        <v>6711</v>
      </c>
      <c r="B136" s="65" t="s">
        <v>275</v>
      </c>
      <c r="C136" s="247" t="s">
        <v>276</v>
      </c>
      <c r="D136" s="194">
        <v>28572608.969999999</v>
      </c>
      <c r="E136" s="194">
        <v>13647311.65</v>
      </c>
      <c r="F136" s="45">
        <f t="shared" si="26"/>
        <v>47.76361747129598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69.63</v>
      </c>
      <c r="E140" s="60">
        <f t="shared" si="28"/>
        <v>1837.07</v>
      </c>
      <c r="F140" s="45">
        <f t="shared" si="26"/>
        <v>2638.3311790894732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69.63</v>
      </c>
      <c r="E151" s="194">
        <v>1837.07</v>
      </c>
      <c r="F151" s="45">
        <f t="shared" si="26"/>
        <v>2638.3311790894732</v>
      </c>
    </row>
    <row r="152" spans="1:6" ht="12.75" customHeight="1" x14ac:dyDescent="0.2">
      <c r="A152" s="63">
        <v>3</v>
      </c>
      <c r="B152" s="64" t="s">
        <v>307</v>
      </c>
      <c r="C152" s="247" t="s">
        <v>13</v>
      </c>
      <c r="D152" s="60">
        <f>D153+D164+D202+D221+D230+D262+D273</f>
        <v>10447505.030000001</v>
      </c>
      <c r="E152" s="60">
        <f>E153+E164+E202+E221+E230+E262+E273</f>
        <v>11938723.449999999</v>
      </c>
      <c r="F152" s="45">
        <f t="shared" si="26"/>
        <v>114.27344055559642</v>
      </c>
    </row>
    <row r="153" spans="1:6" ht="12.75" customHeight="1" x14ac:dyDescent="0.2">
      <c r="A153" s="63">
        <v>31</v>
      </c>
      <c r="B153" s="64" t="s">
        <v>308</v>
      </c>
      <c r="C153" s="247" t="s">
        <v>309</v>
      </c>
      <c r="D153" s="60">
        <f t="shared" ref="D153:E153" si="30">D154+D159+D160</f>
        <v>8384741.25</v>
      </c>
      <c r="E153" s="60">
        <f t="shared" si="30"/>
        <v>9902769.6999999993</v>
      </c>
      <c r="F153" s="45">
        <f t="shared" si="26"/>
        <v>118.10465469044735</v>
      </c>
    </row>
    <row r="154" spans="1:6" ht="12.75" customHeight="1" x14ac:dyDescent="0.2">
      <c r="A154" s="63">
        <v>311</v>
      </c>
      <c r="B154" s="64" t="s">
        <v>310</v>
      </c>
      <c r="C154" s="247" t="s">
        <v>311</v>
      </c>
      <c r="D154" s="60">
        <f t="shared" ref="D154:E154" si="31">SUM(D155:D158)</f>
        <v>7079174.9699999997</v>
      </c>
      <c r="E154" s="60">
        <f t="shared" si="31"/>
        <v>8272110.2999999998</v>
      </c>
      <c r="F154" s="45">
        <f t="shared" si="26"/>
        <v>116.85133274788942</v>
      </c>
    </row>
    <row r="155" spans="1:6" ht="12.75" customHeight="1" x14ac:dyDescent="0.2">
      <c r="A155" s="63">
        <v>3111</v>
      </c>
      <c r="B155" s="64" t="s">
        <v>312</v>
      </c>
      <c r="C155" s="247" t="s">
        <v>313</v>
      </c>
      <c r="D155" s="194">
        <v>7079174.9699999997</v>
      </c>
      <c r="E155" s="194">
        <v>7845555.21</v>
      </c>
      <c r="F155" s="45">
        <f t="shared" si="26"/>
        <v>110.82584119262135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426555.09</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143977.03</v>
      </c>
      <c r="E159" s="194">
        <v>266056.58</v>
      </c>
      <c r="F159" s="45">
        <f t="shared" si="26"/>
        <v>184.79099061843408</v>
      </c>
    </row>
    <row r="160" spans="1:6" ht="12.75" customHeight="1" x14ac:dyDescent="0.2">
      <c r="A160" s="63">
        <v>313</v>
      </c>
      <c r="B160" s="65" t="s">
        <v>322</v>
      </c>
      <c r="C160" s="247" t="s">
        <v>323</v>
      </c>
      <c r="D160" s="60">
        <f t="shared" ref="D160:E160" si="32">SUM(D161:D163)</f>
        <v>1161589.25</v>
      </c>
      <c r="E160" s="60">
        <f t="shared" si="32"/>
        <v>1364602.82</v>
      </c>
      <c r="F160" s="45">
        <f t="shared" si="26"/>
        <v>117.47722527562992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1160994.26</v>
      </c>
      <c r="E162" s="194">
        <v>1364602.82</v>
      </c>
      <c r="F162" s="45">
        <f t="shared" si="26"/>
        <v>117.53743037454811</v>
      </c>
    </row>
    <row r="163" spans="1:6" ht="12.75" customHeight="1" x14ac:dyDescent="0.2">
      <c r="A163" s="63">
        <v>3133</v>
      </c>
      <c r="B163" s="64" t="s">
        <v>328</v>
      </c>
      <c r="C163" s="247" t="s">
        <v>329</v>
      </c>
      <c r="D163" s="194">
        <v>594.99</v>
      </c>
      <c r="E163" s="194">
        <v>0</v>
      </c>
      <c r="F163" s="45">
        <f t="shared" si="26"/>
        <v>0</v>
      </c>
    </row>
    <row r="164" spans="1:6" ht="12.75" customHeight="1" x14ac:dyDescent="0.2">
      <c r="A164" s="70">
        <v>32</v>
      </c>
      <c r="B164" s="65" t="s">
        <v>330</v>
      </c>
      <c r="C164" s="247" t="s">
        <v>331</v>
      </c>
      <c r="D164" s="60">
        <f>D165+D170+D178+D188+D189+D194</f>
        <v>2021841.6900000002</v>
      </c>
      <c r="E164" s="60">
        <f>E165+E170+E178+E188+E189+E194</f>
        <v>2011000.5999999996</v>
      </c>
      <c r="F164" s="45">
        <f t="shared" si="26"/>
        <v>99.463801243508811</v>
      </c>
    </row>
    <row r="165" spans="1:6" ht="12.75" customHeight="1" x14ac:dyDescent="0.2">
      <c r="A165" s="63">
        <v>321</v>
      </c>
      <c r="B165" s="64" t="s">
        <v>332</v>
      </c>
      <c r="C165" s="247" t="s">
        <v>333</v>
      </c>
      <c r="D165" s="60">
        <f t="shared" ref="D165:E165" si="33">SUM(D166:D169)</f>
        <v>311022.87</v>
      </c>
      <c r="E165" s="60">
        <f t="shared" si="33"/>
        <v>360849.71</v>
      </c>
      <c r="F165" s="45">
        <f t="shared" si="26"/>
        <v>116.02031387595389</v>
      </c>
    </row>
    <row r="166" spans="1:6" ht="12.75" customHeight="1" x14ac:dyDescent="0.2">
      <c r="A166" s="63">
        <v>3211</v>
      </c>
      <c r="B166" s="64" t="s">
        <v>334</v>
      </c>
      <c r="C166" s="247" t="s">
        <v>335</v>
      </c>
      <c r="D166" s="194">
        <v>78901.100000000006</v>
      </c>
      <c r="E166" s="194">
        <v>116201.64</v>
      </c>
      <c r="F166" s="45">
        <f t="shared" si="26"/>
        <v>147.27505700174015</v>
      </c>
    </row>
    <row r="167" spans="1:6" ht="12.75" customHeight="1" x14ac:dyDescent="0.2">
      <c r="A167" s="63">
        <v>3212</v>
      </c>
      <c r="B167" s="64" t="s">
        <v>336</v>
      </c>
      <c r="C167" s="247" t="s">
        <v>337</v>
      </c>
      <c r="D167" s="194">
        <v>178915.6</v>
      </c>
      <c r="E167" s="194">
        <v>184039.73</v>
      </c>
      <c r="F167" s="45">
        <f t="shared" si="26"/>
        <v>102.86399285473151</v>
      </c>
    </row>
    <row r="168" spans="1:6" ht="12.75" customHeight="1" x14ac:dyDescent="0.2">
      <c r="A168" s="63">
        <v>3213</v>
      </c>
      <c r="B168" s="64" t="s">
        <v>338</v>
      </c>
      <c r="C168" s="247" t="s">
        <v>339</v>
      </c>
      <c r="D168" s="194">
        <v>35260.910000000003</v>
      </c>
      <c r="E168" s="194">
        <v>53409.91</v>
      </c>
      <c r="F168" s="45">
        <f t="shared" si="26"/>
        <v>151.47059449118018</v>
      </c>
    </row>
    <row r="169" spans="1:6" ht="12.75" customHeight="1" x14ac:dyDescent="0.2">
      <c r="A169" s="63">
        <v>3214</v>
      </c>
      <c r="B169" s="64" t="s">
        <v>340</v>
      </c>
      <c r="C169" s="247" t="s">
        <v>341</v>
      </c>
      <c r="D169" s="194">
        <v>17945.259999999998</v>
      </c>
      <c r="E169" s="194">
        <v>7198.43</v>
      </c>
      <c r="F169" s="45">
        <f t="shared" si="26"/>
        <v>40.113266678777578</v>
      </c>
    </row>
    <row r="170" spans="1:6" ht="12.75" customHeight="1" x14ac:dyDescent="0.2">
      <c r="A170" s="63">
        <v>322</v>
      </c>
      <c r="B170" s="64" t="s">
        <v>342</v>
      </c>
      <c r="C170" s="247" t="s">
        <v>343</v>
      </c>
      <c r="D170" s="60">
        <f t="shared" ref="D170:E170" si="34">SUM(D171:D177)</f>
        <v>352741.37</v>
      </c>
      <c r="E170" s="60">
        <f t="shared" si="34"/>
        <v>410565.91999999993</v>
      </c>
      <c r="F170" s="45">
        <f t="shared" si="26"/>
        <v>116.39290282282452</v>
      </c>
    </row>
    <row r="171" spans="1:6" ht="12.75" customHeight="1" x14ac:dyDescent="0.2">
      <c r="A171" s="63">
        <v>3221</v>
      </c>
      <c r="B171" s="64" t="s">
        <v>344</v>
      </c>
      <c r="C171" s="247" t="s">
        <v>345</v>
      </c>
      <c r="D171" s="194">
        <v>120169.14</v>
      </c>
      <c r="E171" s="194">
        <v>136451.68</v>
      </c>
      <c r="F171" s="45">
        <f t="shared" si="26"/>
        <v>113.54968505225219</v>
      </c>
    </row>
    <row r="172" spans="1:6" ht="12.75" customHeight="1" x14ac:dyDescent="0.2">
      <c r="A172" s="63">
        <v>3222</v>
      </c>
      <c r="B172" s="64" t="s">
        <v>346</v>
      </c>
      <c r="C172" s="247" t="s">
        <v>347</v>
      </c>
      <c r="D172" s="194">
        <v>39013.129999999997</v>
      </c>
      <c r="E172" s="194">
        <v>57450.85</v>
      </c>
      <c r="F172" s="45">
        <f t="shared" si="26"/>
        <v>147.26029416250378</v>
      </c>
    </row>
    <row r="173" spans="1:6" ht="12.75" customHeight="1" x14ac:dyDescent="0.2">
      <c r="A173" s="63">
        <v>3223</v>
      </c>
      <c r="B173" s="65" t="s">
        <v>348</v>
      </c>
      <c r="C173" s="247" t="s">
        <v>349</v>
      </c>
      <c r="D173" s="194">
        <v>154737.44</v>
      </c>
      <c r="E173" s="194">
        <v>171810.55</v>
      </c>
      <c r="F173" s="45">
        <f t="shared" si="26"/>
        <v>111.0335998837773</v>
      </c>
    </row>
    <row r="174" spans="1:6" ht="12.75" customHeight="1" x14ac:dyDescent="0.2">
      <c r="A174" s="63">
        <v>3224</v>
      </c>
      <c r="B174" s="65" t="s">
        <v>350</v>
      </c>
      <c r="C174" s="247" t="s">
        <v>351</v>
      </c>
      <c r="D174" s="194">
        <v>4181.25</v>
      </c>
      <c r="E174" s="194">
        <v>10081.43</v>
      </c>
      <c r="F174" s="45">
        <f t="shared" si="26"/>
        <v>241.11043348281015</v>
      </c>
    </row>
    <row r="175" spans="1:6" ht="12.75" customHeight="1" x14ac:dyDescent="0.2">
      <c r="A175" s="63">
        <v>3225</v>
      </c>
      <c r="B175" s="65" t="s">
        <v>352</v>
      </c>
      <c r="C175" s="247" t="s">
        <v>353</v>
      </c>
      <c r="D175" s="194">
        <v>27494.39</v>
      </c>
      <c r="E175" s="194">
        <v>9436.2999999999993</v>
      </c>
      <c r="F175" s="45">
        <f t="shared" si="26"/>
        <v>34.320819629022502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7146.02</v>
      </c>
      <c r="E177" s="194">
        <v>25335.11</v>
      </c>
      <c r="F177" s="45">
        <f t="shared" si="26"/>
        <v>354.53455210032996</v>
      </c>
    </row>
    <row r="178" spans="1:6" ht="12.75" customHeight="1" x14ac:dyDescent="0.2">
      <c r="A178" s="63">
        <v>323</v>
      </c>
      <c r="B178" s="65" t="s">
        <v>358</v>
      </c>
      <c r="C178" s="247" t="s">
        <v>359</v>
      </c>
      <c r="D178" s="60">
        <f t="shared" ref="D178:E178" si="35">SUM(D179:D187)</f>
        <v>1234665.2100000002</v>
      </c>
      <c r="E178" s="60">
        <f t="shared" si="35"/>
        <v>1121974.5599999998</v>
      </c>
      <c r="F178" s="45">
        <f t="shared" si="26"/>
        <v>90.87277675864857</v>
      </c>
    </row>
    <row r="179" spans="1:6" ht="12.75" customHeight="1" x14ac:dyDescent="0.2">
      <c r="A179" s="63">
        <v>3231</v>
      </c>
      <c r="B179" s="65" t="s">
        <v>360</v>
      </c>
      <c r="C179" s="247" t="s">
        <v>361</v>
      </c>
      <c r="D179" s="194">
        <v>63463.47</v>
      </c>
      <c r="E179" s="194">
        <v>81385.119999999995</v>
      </c>
      <c r="F179" s="45">
        <f t="shared" si="26"/>
        <v>128.23931625547735</v>
      </c>
    </row>
    <row r="180" spans="1:6" ht="12.75" customHeight="1" x14ac:dyDescent="0.2">
      <c r="A180" s="63">
        <v>3232</v>
      </c>
      <c r="B180" s="65" t="s">
        <v>362</v>
      </c>
      <c r="C180" s="247" t="s">
        <v>363</v>
      </c>
      <c r="D180" s="194">
        <v>33234.5</v>
      </c>
      <c r="E180" s="194">
        <v>80527.7</v>
      </c>
      <c r="F180" s="45">
        <f t="shared" si="26"/>
        <v>242.3015240187155</v>
      </c>
    </row>
    <row r="181" spans="1:6" ht="12.75" customHeight="1" x14ac:dyDescent="0.2">
      <c r="A181" s="63">
        <v>3233</v>
      </c>
      <c r="B181" s="65" t="s">
        <v>364</v>
      </c>
      <c r="C181" s="247" t="s">
        <v>365</v>
      </c>
      <c r="D181" s="194">
        <v>35134.589999999997</v>
      </c>
      <c r="E181" s="194">
        <v>44169.55</v>
      </c>
      <c r="F181" s="45">
        <f t="shared" si="26"/>
        <v>125.71528513638557</v>
      </c>
    </row>
    <row r="182" spans="1:6" ht="12.75" customHeight="1" x14ac:dyDescent="0.2">
      <c r="A182" s="63">
        <v>3234</v>
      </c>
      <c r="B182" s="65" t="s">
        <v>366</v>
      </c>
      <c r="C182" s="247" t="s">
        <v>367</v>
      </c>
      <c r="D182" s="194">
        <v>24573.78</v>
      </c>
      <c r="E182" s="194">
        <v>36496.19</v>
      </c>
      <c r="F182" s="45">
        <f t="shared" si="26"/>
        <v>148.51679310224151</v>
      </c>
    </row>
    <row r="183" spans="1:6" ht="12.75" customHeight="1" x14ac:dyDescent="0.2">
      <c r="A183" s="63">
        <v>3235</v>
      </c>
      <c r="B183" s="64" t="s">
        <v>368</v>
      </c>
      <c r="C183" s="247" t="s">
        <v>369</v>
      </c>
      <c r="D183" s="194">
        <v>157660.07</v>
      </c>
      <c r="E183" s="194">
        <v>56032.26</v>
      </c>
      <c r="F183" s="45">
        <f t="shared" si="26"/>
        <v>35.539918255776492</v>
      </c>
    </row>
    <row r="184" spans="1:6" ht="12.75" customHeight="1" x14ac:dyDescent="0.2">
      <c r="A184" s="63">
        <v>3236</v>
      </c>
      <c r="B184" s="64" t="s">
        <v>370</v>
      </c>
      <c r="C184" s="247" t="s">
        <v>371</v>
      </c>
      <c r="D184" s="194">
        <v>15793.85</v>
      </c>
      <c r="E184" s="194">
        <v>23836.41</v>
      </c>
      <c r="F184" s="45">
        <f t="shared" si="26"/>
        <v>150.92209942477609</v>
      </c>
    </row>
    <row r="185" spans="1:6" ht="12.75" customHeight="1" x14ac:dyDescent="0.2">
      <c r="A185" s="63">
        <v>3237</v>
      </c>
      <c r="B185" s="64" t="s">
        <v>372</v>
      </c>
      <c r="C185" s="247" t="s">
        <v>373</v>
      </c>
      <c r="D185" s="194">
        <v>768975.13</v>
      </c>
      <c r="E185" s="194">
        <v>670822.56999999995</v>
      </c>
      <c r="F185" s="45">
        <f t="shared" si="26"/>
        <v>87.235925302291633</v>
      </c>
    </row>
    <row r="186" spans="1:6" ht="12.75" customHeight="1" x14ac:dyDescent="0.2">
      <c r="A186" s="63">
        <v>3238</v>
      </c>
      <c r="B186" s="64" t="s">
        <v>374</v>
      </c>
      <c r="C186" s="247" t="s">
        <v>375</v>
      </c>
      <c r="D186" s="194">
        <v>50248.61</v>
      </c>
      <c r="E186" s="194">
        <v>55275.98</v>
      </c>
      <c r="F186" s="45">
        <f t="shared" si="26"/>
        <v>110.00499317294548</v>
      </c>
    </row>
    <row r="187" spans="1:6" ht="12.75" customHeight="1" x14ac:dyDescent="0.2">
      <c r="A187" s="63">
        <v>3239</v>
      </c>
      <c r="B187" s="64" t="s">
        <v>376</v>
      </c>
      <c r="C187" s="247" t="s">
        <v>377</v>
      </c>
      <c r="D187" s="194">
        <v>85581.21</v>
      </c>
      <c r="E187" s="194">
        <v>73428.78</v>
      </c>
      <c r="F187" s="45">
        <f t="shared" si="26"/>
        <v>85.800118974714195</v>
      </c>
    </row>
    <row r="188" spans="1:6" ht="12.75" customHeight="1" x14ac:dyDescent="0.2">
      <c r="A188" s="63">
        <v>324</v>
      </c>
      <c r="B188" s="64" t="s">
        <v>378</v>
      </c>
      <c r="C188" s="247" t="s">
        <v>379</v>
      </c>
      <c r="D188" s="194">
        <v>18047.53</v>
      </c>
      <c r="E188" s="194">
        <v>40272.5</v>
      </c>
      <c r="F188" s="45">
        <f t="shared" si="26"/>
        <v>223.14687937906186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105364.71</v>
      </c>
      <c r="E194" s="60">
        <f t="shared" si="36"/>
        <v>77337.91</v>
      </c>
      <c r="F194" s="45">
        <f t="shared" si="26"/>
        <v>73.400202022100189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5213.3900000000003</v>
      </c>
      <c r="E196" s="194">
        <v>6539.49</v>
      </c>
      <c r="F196" s="45">
        <f t="shared" si="26"/>
        <v>125.43642428439077</v>
      </c>
    </row>
    <row r="197" spans="1:6" ht="12.75" customHeight="1" x14ac:dyDescent="0.2">
      <c r="A197" s="63">
        <v>3293</v>
      </c>
      <c r="B197" s="64" t="s">
        <v>396</v>
      </c>
      <c r="C197" s="247" t="s">
        <v>397</v>
      </c>
      <c r="D197" s="194">
        <v>45374.78</v>
      </c>
      <c r="E197" s="194">
        <v>63821.89</v>
      </c>
      <c r="F197" s="45">
        <f t="shared" si="26"/>
        <v>140.65498499386663</v>
      </c>
    </row>
    <row r="198" spans="1:6" ht="12.75" customHeight="1" x14ac:dyDescent="0.2">
      <c r="A198" s="63">
        <v>3294</v>
      </c>
      <c r="B198" s="64" t="s">
        <v>398</v>
      </c>
      <c r="C198" s="247" t="s">
        <v>399</v>
      </c>
      <c r="D198" s="194">
        <v>2163.91</v>
      </c>
      <c r="E198" s="194">
        <v>3116.05</v>
      </c>
      <c r="F198" s="45">
        <f t="shared" si="26"/>
        <v>144.00090576779999</v>
      </c>
    </row>
    <row r="199" spans="1:6" ht="12.75" customHeight="1" x14ac:dyDescent="0.2">
      <c r="A199" s="63">
        <v>3295</v>
      </c>
      <c r="B199" s="64" t="s">
        <v>400</v>
      </c>
      <c r="C199" s="247" t="s">
        <v>401</v>
      </c>
      <c r="D199" s="194">
        <v>6591.8</v>
      </c>
      <c r="E199" s="194">
        <v>3860.48</v>
      </c>
      <c r="F199" s="45">
        <f t="shared" si="26"/>
        <v>58.564883643314424</v>
      </c>
    </row>
    <row r="200" spans="1:6" ht="12.75" customHeight="1" x14ac:dyDescent="0.2">
      <c r="A200" s="63" t="s">
        <v>402</v>
      </c>
      <c r="B200" s="64" t="s">
        <v>403</v>
      </c>
      <c r="C200" s="247" t="s">
        <v>402</v>
      </c>
      <c r="D200" s="194">
        <v>625</v>
      </c>
      <c r="E200" s="194">
        <v>0</v>
      </c>
      <c r="F200" s="45">
        <f t="shared" si="26"/>
        <v>0</v>
      </c>
    </row>
    <row r="201" spans="1:6" ht="12.75" customHeight="1" x14ac:dyDescent="0.2">
      <c r="A201" s="63">
        <v>3299</v>
      </c>
      <c r="B201" s="64" t="s">
        <v>404</v>
      </c>
      <c r="C201" s="247" t="s">
        <v>405</v>
      </c>
      <c r="D201" s="194">
        <v>45395.83</v>
      </c>
      <c r="E201" s="194"/>
      <c r="F201" s="45">
        <f t="shared" si="26"/>
        <v>0</v>
      </c>
    </row>
    <row r="202" spans="1:6" ht="12.75" customHeight="1" x14ac:dyDescent="0.2">
      <c r="A202" s="63">
        <v>34</v>
      </c>
      <c r="B202" s="183" t="s">
        <v>406</v>
      </c>
      <c r="C202" s="247" t="s">
        <v>407</v>
      </c>
      <c r="D202" s="60">
        <f t="shared" ref="D202:E202" si="37">D203+D208+D216</f>
        <v>27884.210000000003</v>
      </c>
      <c r="E202" s="60">
        <f t="shared" si="37"/>
        <v>8558.06</v>
      </c>
      <c r="F202" s="45">
        <f t="shared" si="26"/>
        <v>30.691419982850505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27884.210000000003</v>
      </c>
      <c r="E216" s="60">
        <f t="shared" si="40"/>
        <v>8558.06</v>
      </c>
      <c r="F216" s="45">
        <f t="shared" si="26"/>
        <v>30.691419982850505</v>
      </c>
    </row>
    <row r="217" spans="1:6" ht="12.75" customHeight="1" x14ac:dyDescent="0.2">
      <c r="A217" s="63">
        <v>3431</v>
      </c>
      <c r="B217" s="182" t="s">
        <v>436</v>
      </c>
      <c r="C217" s="247" t="s">
        <v>437</v>
      </c>
      <c r="D217" s="194">
        <v>6553.06</v>
      </c>
      <c r="E217" s="194">
        <v>6539.65</v>
      </c>
      <c r="F217" s="45">
        <f t="shared" si="26"/>
        <v>99.795362777084279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20664.95</v>
      </c>
      <c r="E219" s="194">
        <v>1218.4100000000001</v>
      </c>
      <c r="F219" s="45">
        <f t="shared" si="26"/>
        <v>5.8960220082797203</v>
      </c>
    </row>
    <row r="220" spans="1:6" ht="12.75" customHeight="1" x14ac:dyDescent="0.2">
      <c r="A220" s="63">
        <v>3434</v>
      </c>
      <c r="B220" s="65" t="s">
        <v>442</v>
      </c>
      <c r="C220" s="247" t="s">
        <v>443</v>
      </c>
      <c r="D220" s="194">
        <v>666.2</v>
      </c>
      <c r="E220" s="194">
        <v>800</v>
      </c>
      <c r="F220" s="45">
        <f t="shared" si="26"/>
        <v>120.08405884118882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1704.64</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1704.64</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v>1704.64</v>
      </c>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8894.41</v>
      </c>
      <c r="E262" s="60">
        <f t="shared" si="55"/>
        <v>8404.2900000000009</v>
      </c>
      <c r="F262" s="45">
        <f t="shared" ref="F262:F268" si="56">IF(D262&lt;&gt;0,IF(E262/D262&gt;=100,"&gt;&gt;100",E262/D262*100),"-")</f>
        <v>94.489572664178979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8894.41</v>
      </c>
      <c r="E269" s="60">
        <f t="shared" si="58"/>
        <v>8404.2900000000009</v>
      </c>
      <c r="F269" s="45">
        <f t="shared" ref="F269:F272" si="59">IF(D269&lt;&gt;0,IF(E269/D269&gt;=100,"&gt;&gt;100",E269/D269*100),"-")</f>
        <v>94.489572664178979</v>
      </c>
    </row>
    <row r="270" spans="1:6" ht="12.75" customHeight="1" x14ac:dyDescent="0.2">
      <c r="A270" s="63">
        <v>3721</v>
      </c>
      <c r="B270" s="65" t="s">
        <v>533</v>
      </c>
      <c r="C270" s="247" t="s">
        <v>534</v>
      </c>
      <c r="D270" s="194">
        <v>8894.41</v>
      </c>
      <c r="E270" s="194">
        <v>8404.2900000000009</v>
      </c>
      <c r="F270" s="45">
        <f t="shared" si="59"/>
        <v>94.489572664178979</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4143.47</v>
      </c>
      <c r="E273" s="60">
        <f t="shared" si="60"/>
        <v>6286.16</v>
      </c>
      <c r="F273" s="45">
        <f t="shared" ref="F273:F277" si="61">IF(D273&lt;&gt;0,IF(E273/D273&gt;=100,"&gt;&gt;100",E273/D273*100),"-")</f>
        <v>151.71245357152335</v>
      </c>
    </row>
    <row r="274" spans="1:6" ht="12.75" customHeight="1" x14ac:dyDescent="0.2">
      <c r="A274" s="63">
        <v>381</v>
      </c>
      <c r="B274" s="64" t="s">
        <v>541</v>
      </c>
      <c r="C274" s="247" t="s">
        <v>542</v>
      </c>
      <c r="D274" s="60">
        <f t="shared" ref="D274:E274" si="62">SUM(D275:D277)</f>
        <v>4143.47</v>
      </c>
      <c r="E274" s="60">
        <f t="shared" si="62"/>
        <v>6256.16</v>
      </c>
      <c r="F274" s="45">
        <f t="shared" si="61"/>
        <v>150.98842274711774</v>
      </c>
    </row>
    <row r="275" spans="1:6" ht="12.75" customHeight="1" x14ac:dyDescent="0.2">
      <c r="A275" s="63">
        <v>3811</v>
      </c>
      <c r="B275" s="64" t="s">
        <v>543</v>
      </c>
      <c r="C275" s="247" t="s">
        <v>544</v>
      </c>
      <c r="D275" s="194">
        <v>4143.47</v>
      </c>
      <c r="E275" s="194">
        <v>6256.16</v>
      </c>
      <c r="F275" s="45">
        <f t="shared" si="61"/>
        <v>150.98842274711774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30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v>30</v>
      </c>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10447505.030000001</v>
      </c>
      <c r="E299" s="60">
        <f>E152-E297+E298</f>
        <v>11938723.449999999</v>
      </c>
      <c r="F299" s="45">
        <f t="shared" si="68"/>
        <v>114.27344055559642</v>
      </c>
    </row>
    <row r="300" spans="1:6" ht="12.75" customHeight="1" x14ac:dyDescent="0.2">
      <c r="A300" s="63" t="s">
        <v>582</v>
      </c>
      <c r="B300" s="64" t="s">
        <v>593</v>
      </c>
      <c r="C300" s="247" t="s">
        <v>594</v>
      </c>
      <c r="D300" s="60">
        <f>IF(D6&gt;=D299,D6-D299,0)</f>
        <v>20056933.199999996</v>
      </c>
      <c r="E300" s="60">
        <f>IF(E6&gt;=E299,E6-E299,0)</f>
        <v>4177003.3800000027</v>
      </c>
      <c r="F300" s="45">
        <f t="shared" si="68"/>
        <v>20.825733118560734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324697.14</v>
      </c>
      <c r="E302" s="194">
        <v>333285.42</v>
      </c>
      <c r="F302" s="45">
        <f t="shared" si="68"/>
        <v>102.64501251843485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969363.21</v>
      </c>
      <c r="E304" s="194">
        <v>1074482.33</v>
      </c>
      <c r="F304" s="45">
        <f t="shared" si="68"/>
        <v>110.84414169174011</v>
      </c>
    </row>
    <row r="305" spans="1:6" ht="12" x14ac:dyDescent="0.2">
      <c r="A305" s="63">
        <v>9661</v>
      </c>
      <c r="B305" s="220" t="s">
        <v>603</v>
      </c>
      <c r="C305" s="247" t="s">
        <v>604</v>
      </c>
      <c r="D305" s="194">
        <v>967141.98</v>
      </c>
      <c r="E305" s="194">
        <v>1073289.1399999999</v>
      </c>
      <c r="F305" s="45">
        <f t="shared" si="68"/>
        <v>110.97534407512741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1456</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1456</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256</v>
      </c>
      <c r="F327" s="45" t="str">
        <f t="shared" si="72"/>
        <v>-</v>
      </c>
    </row>
    <row r="328" spans="1:6" ht="12.75" customHeight="1" x14ac:dyDescent="0.2">
      <c r="A328" s="63">
        <v>7221</v>
      </c>
      <c r="B328" s="64" t="s">
        <v>648</v>
      </c>
      <c r="C328" s="247" t="s">
        <v>649</v>
      </c>
      <c r="D328" s="194">
        <v>0</v>
      </c>
      <c r="E328" s="194">
        <v>166</v>
      </c>
      <c r="F328" s="45" t="str">
        <f t="shared" si="72"/>
        <v>-</v>
      </c>
    </row>
    <row r="329" spans="1:6" ht="12.75" customHeight="1" x14ac:dyDescent="0.2">
      <c r="A329" s="63">
        <v>7222</v>
      </c>
      <c r="B329" s="64" t="s">
        <v>650</v>
      </c>
      <c r="C329" s="247" t="s">
        <v>651</v>
      </c>
      <c r="D329" s="194">
        <v>0</v>
      </c>
      <c r="E329" s="194">
        <v>90</v>
      </c>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1200</v>
      </c>
      <c r="F336" s="45" t="str">
        <f t="shared" si="72"/>
        <v>-</v>
      </c>
    </row>
    <row r="337" spans="1:6" ht="12.75" customHeight="1" x14ac:dyDescent="0.2">
      <c r="A337" s="63">
        <v>7231</v>
      </c>
      <c r="B337" s="64" t="s">
        <v>666</v>
      </c>
      <c r="C337" s="247" t="s">
        <v>667</v>
      </c>
      <c r="D337" s="194">
        <v>0</v>
      </c>
      <c r="E337" s="194">
        <v>1200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16894861.75</v>
      </c>
      <c r="E360" s="60">
        <f t="shared" si="86"/>
        <v>2935635.2899999996</v>
      </c>
      <c r="F360" s="45">
        <f t="shared" si="72"/>
        <v>17.37590596146784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16894861.75</v>
      </c>
      <c r="E373" s="60">
        <f t="shared" si="90"/>
        <v>2935635.2899999996</v>
      </c>
      <c r="F373" s="45">
        <f t="shared" si="72"/>
        <v>17.37590596146784</v>
      </c>
    </row>
    <row r="374" spans="1:6" ht="12.75" customHeight="1" x14ac:dyDescent="0.2">
      <c r="A374" s="63">
        <v>421</v>
      </c>
      <c r="B374" s="64" t="s">
        <v>732</v>
      </c>
      <c r="C374" s="247" t="s">
        <v>733</v>
      </c>
      <c r="D374" s="60">
        <f t="shared" ref="D374:E374" si="91">SUM(D375:D378)</f>
        <v>16554199.310000001</v>
      </c>
      <c r="E374" s="60">
        <f t="shared" si="91"/>
        <v>2767967.11</v>
      </c>
      <c r="F374" s="45">
        <f t="shared" si="72"/>
        <v>16.720634191760254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16554199.310000001</v>
      </c>
      <c r="E376" s="194">
        <v>2767967.11</v>
      </c>
      <c r="F376" s="45">
        <f t="shared" si="72"/>
        <v>16.720634191760254</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329311.40000000002</v>
      </c>
      <c r="E379" s="60">
        <f t="shared" si="92"/>
        <v>155605.35999999999</v>
      </c>
      <c r="F379" s="45">
        <f t="shared" si="72"/>
        <v>47.251738020609061</v>
      </c>
    </row>
    <row r="380" spans="1:6" ht="12.75" customHeight="1" x14ac:dyDescent="0.2">
      <c r="A380" s="63">
        <v>4221</v>
      </c>
      <c r="B380" s="64" t="s">
        <v>648</v>
      </c>
      <c r="C380" s="247" t="s">
        <v>740</v>
      </c>
      <c r="D380" s="194">
        <v>306720.46000000002</v>
      </c>
      <c r="E380" s="194">
        <v>113956.88</v>
      </c>
      <c r="F380" s="45">
        <f t="shared" si="72"/>
        <v>37.153334994346316</v>
      </c>
    </row>
    <row r="381" spans="1:6" ht="12.75" customHeight="1" x14ac:dyDescent="0.2">
      <c r="A381" s="63">
        <v>4222</v>
      </c>
      <c r="B381" s="64" t="s">
        <v>741</v>
      </c>
      <c r="C381" s="247" t="s">
        <v>742</v>
      </c>
      <c r="D381" s="194">
        <v>9918.4599999999991</v>
      </c>
      <c r="E381" s="194">
        <v>5378.38</v>
      </c>
      <c r="F381" s="45">
        <f t="shared" si="72"/>
        <v>54.225958465326272</v>
      </c>
    </row>
    <row r="382" spans="1:6" ht="12.75" customHeight="1" x14ac:dyDescent="0.2">
      <c r="A382" s="63">
        <v>4223</v>
      </c>
      <c r="B382" s="64" t="s">
        <v>652</v>
      </c>
      <c r="C382" s="247" t="s">
        <v>743</v>
      </c>
      <c r="D382" s="194">
        <v>4777.96</v>
      </c>
      <c r="E382" s="194">
        <v>19862.759999999998</v>
      </c>
      <c r="F382" s="45">
        <f t="shared" si="72"/>
        <v>415.71633081901058</v>
      </c>
    </row>
    <row r="383" spans="1:6" ht="12.75" customHeight="1" x14ac:dyDescent="0.2">
      <c r="A383" s="63">
        <v>4224</v>
      </c>
      <c r="B383" s="64" t="s">
        <v>654</v>
      </c>
      <c r="C383" s="247" t="s">
        <v>744</v>
      </c>
      <c r="D383" s="194">
        <v>0</v>
      </c>
      <c r="E383" s="194">
        <v>127.3</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3836.47</v>
      </c>
      <c r="E385" s="194">
        <v>464.99</v>
      </c>
      <c r="F385" s="45">
        <f t="shared" si="72"/>
        <v>12.120256381517386</v>
      </c>
    </row>
    <row r="386" spans="1:6" ht="12.75" customHeight="1" x14ac:dyDescent="0.2">
      <c r="A386" s="63">
        <v>4227</v>
      </c>
      <c r="B386" s="183" t="s">
        <v>660</v>
      </c>
      <c r="C386" s="247" t="s">
        <v>747</v>
      </c>
      <c r="D386" s="194">
        <v>4058.05</v>
      </c>
      <c r="E386" s="194">
        <v>15815.05</v>
      </c>
      <c r="F386" s="45">
        <f t="shared" si="72"/>
        <v>389.72043222730127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11351.04</v>
      </c>
      <c r="E393" s="60">
        <f t="shared" si="94"/>
        <v>12062.82</v>
      </c>
      <c r="F393" s="45">
        <f t="shared" si="72"/>
        <v>106.27061485115019</v>
      </c>
    </row>
    <row r="394" spans="1:6" ht="12.75" customHeight="1" x14ac:dyDescent="0.2">
      <c r="A394" s="63">
        <v>4241</v>
      </c>
      <c r="B394" s="64" t="s">
        <v>757</v>
      </c>
      <c r="C394" s="247" t="s">
        <v>758</v>
      </c>
      <c r="D394" s="194">
        <v>11351.04</v>
      </c>
      <c r="E394" s="194">
        <v>12062.82</v>
      </c>
      <c r="F394" s="45">
        <f t="shared" si="72"/>
        <v>106.27061485115019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16894861.75</v>
      </c>
      <c r="E418" s="60">
        <f t="shared" si="102"/>
        <v>2934179.2899999996</v>
      </c>
      <c r="F418" s="45">
        <f t="shared" si="72"/>
        <v>17.367287956647527</v>
      </c>
    </row>
    <row r="419" spans="1:6" ht="12.75" customHeight="1" x14ac:dyDescent="0.2">
      <c r="A419" s="63">
        <v>92212</v>
      </c>
      <c r="B419" s="64" t="s">
        <v>797</v>
      </c>
      <c r="C419" s="247" t="s">
        <v>798</v>
      </c>
      <c r="D419" s="194">
        <v>475052.61</v>
      </c>
      <c r="E419" s="194">
        <v>475052.61</v>
      </c>
      <c r="F419" s="45">
        <f t="shared" si="72"/>
        <v>100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951.74</v>
      </c>
      <c r="E421" s="194">
        <v>0</v>
      </c>
      <c r="F421" s="45">
        <f t="shared" si="72"/>
        <v>0</v>
      </c>
    </row>
    <row r="422" spans="1:6" ht="12.75" customHeight="1" x14ac:dyDescent="0.2">
      <c r="A422" s="63" t="s">
        <v>582</v>
      </c>
      <c r="B422" s="64" t="s">
        <v>803</v>
      </c>
      <c r="C422" s="247" t="s">
        <v>804</v>
      </c>
      <c r="D422" s="60">
        <f>D6+D308</f>
        <v>30504438.229999997</v>
      </c>
      <c r="E422" s="60">
        <f>E6+E308</f>
        <v>16117182.830000002</v>
      </c>
      <c r="F422" s="45">
        <f t="shared" si="72"/>
        <v>52.835533991736796</v>
      </c>
    </row>
    <row r="423" spans="1:6" ht="12.75" customHeight="1" x14ac:dyDescent="0.2">
      <c r="A423" s="63" t="s">
        <v>582</v>
      </c>
      <c r="B423" s="64" t="s">
        <v>805</v>
      </c>
      <c r="C423" s="247" t="s">
        <v>806</v>
      </c>
      <c r="D423" s="60">
        <f t="shared" ref="D423:E423" si="103">D299+D360</f>
        <v>27342366.780000001</v>
      </c>
      <c r="E423" s="60">
        <f t="shared" si="103"/>
        <v>14874358.739999998</v>
      </c>
      <c r="F423" s="45">
        <f t="shared" si="72"/>
        <v>54.400406737576503</v>
      </c>
    </row>
    <row r="424" spans="1:6" ht="12.75" customHeight="1" x14ac:dyDescent="0.2">
      <c r="A424" s="63" t="s">
        <v>582</v>
      </c>
      <c r="B424" s="64" t="s">
        <v>807</v>
      </c>
      <c r="C424" s="247" t="s">
        <v>808</v>
      </c>
      <c r="D424" s="60">
        <f t="shared" ref="D424:E424" si="104">IF(D422&gt;=D423,D422-D423,0)</f>
        <v>3162071.4499999955</v>
      </c>
      <c r="E424" s="60">
        <f t="shared" si="104"/>
        <v>1242824.0900000036</v>
      </c>
      <c r="F424" s="45">
        <f t="shared" si="72"/>
        <v>39.304111550041206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799749.75</v>
      </c>
      <c r="E426" s="60">
        <f t="shared" si="106"/>
        <v>808338.03</v>
      </c>
      <c r="F426" s="45">
        <f t="shared" si="72"/>
        <v>101.07387092024724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970314.95</v>
      </c>
      <c r="E428" s="81">
        <f t="shared" si="108"/>
        <v>1074482.33</v>
      </c>
      <c r="F428" s="61">
        <f t="shared" si="72"/>
        <v>110.73541946354636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3162071.45</v>
      </c>
      <c r="E642" s="194">
        <v>0</v>
      </c>
      <c r="F642" s="45">
        <f t="shared" si="109"/>
        <v>0</v>
      </c>
    </row>
    <row r="643" spans="1:6" ht="12.75" customHeight="1" x14ac:dyDescent="0.2">
      <c r="A643" s="63" t="s">
        <v>582</v>
      </c>
      <c r="B643" s="64" t="s">
        <v>1236</v>
      </c>
      <c r="C643" s="247" t="s">
        <v>1237</v>
      </c>
      <c r="D643" s="60">
        <f>D422+D430</f>
        <v>30504438.229999997</v>
      </c>
      <c r="E643" s="60">
        <f>E422+E430</f>
        <v>16117182.830000002</v>
      </c>
      <c r="F643" s="45">
        <f t="shared" si="109"/>
        <v>52.835533991736796</v>
      </c>
    </row>
    <row r="644" spans="1:6" ht="12.75" customHeight="1" x14ac:dyDescent="0.2">
      <c r="A644" s="63" t="s">
        <v>582</v>
      </c>
      <c r="B644" s="64" t="s">
        <v>1238</v>
      </c>
      <c r="C644" s="247" t="s">
        <v>1239</v>
      </c>
      <c r="D644" s="60">
        <f>D423+D535</f>
        <v>27342366.780000001</v>
      </c>
      <c r="E644" s="60">
        <f>E423+E535</f>
        <v>14874358.739999998</v>
      </c>
      <c r="F644" s="45">
        <f t="shared" si="109"/>
        <v>54.400406737576503</v>
      </c>
    </row>
    <row r="645" spans="1:6" ht="12.75" customHeight="1" x14ac:dyDescent="0.2">
      <c r="A645" s="63" t="s">
        <v>582</v>
      </c>
      <c r="B645" s="64" t="s">
        <v>1240</v>
      </c>
      <c r="C645" s="247" t="s">
        <v>1241</v>
      </c>
      <c r="D645" s="60">
        <f t="shared" ref="D645:E645" si="163">IF(D643&gt;=D644,D643-D644,0)</f>
        <v>3162071.4499999955</v>
      </c>
      <c r="E645" s="60">
        <f t="shared" si="163"/>
        <v>1242824.0900000036</v>
      </c>
      <c r="F645" s="45">
        <f t="shared" si="109"/>
        <v>39.304111550041206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808338.03</v>
      </c>
      <c r="F647" s="45" t="str">
        <f t="shared" si="109"/>
        <v>-</v>
      </c>
    </row>
    <row r="648" spans="1:6" ht="24" x14ac:dyDescent="0.2">
      <c r="A648" s="251" t="s">
        <v>1246</v>
      </c>
      <c r="B648" s="64" t="s">
        <v>1247</v>
      </c>
      <c r="C648" s="252" t="s">
        <v>1246</v>
      </c>
      <c r="D648" s="60">
        <f>IF(D427-D426+D642-D641&gt;=0,D427-D426+D642-D641,0)</f>
        <v>2362321.7000000002</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799749.74999999534</v>
      </c>
      <c r="E649" s="60">
        <f t="shared" si="165"/>
        <v>2051162.1200000036</v>
      </c>
      <c r="F649" s="45">
        <f t="shared" si="109"/>
        <v>256.47549374038761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658141.71</v>
      </c>
      <c r="E651" s="196">
        <v>711794.26</v>
      </c>
      <c r="F651" s="61">
        <f t="shared" si="109"/>
        <v>108.15212729793406</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2974452.48</v>
      </c>
      <c r="E653" s="194">
        <v>2284734.42</v>
      </c>
      <c r="F653" s="45">
        <f t="shared" ref="F653:F740" si="167">IF(D653&lt;&gt;0,IF(E653/D653&gt;=100,"&gt;&gt;100",E653/D653*100),"-")</f>
        <v>76.811932124059339</v>
      </c>
    </row>
    <row r="654" spans="1:6" ht="12.75" customHeight="1" x14ac:dyDescent="0.2">
      <c r="A654" s="63" t="s">
        <v>1257</v>
      </c>
      <c r="B654" s="64" t="s">
        <v>1258</v>
      </c>
      <c r="C654" s="247" t="s">
        <v>1257</v>
      </c>
      <c r="D654" s="194">
        <v>20498432.940000001</v>
      </c>
      <c r="E654" s="194">
        <v>7778522.7300000004</v>
      </c>
      <c r="F654" s="45">
        <f t="shared" si="167"/>
        <v>37.946914053226159</v>
      </c>
    </row>
    <row r="655" spans="1:6" ht="12.75" customHeight="1" x14ac:dyDescent="0.2">
      <c r="A655" s="63" t="s">
        <v>1259</v>
      </c>
      <c r="B655" s="64" t="s">
        <v>1260</v>
      </c>
      <c r="C655" s="247" t="s">
        <v>1259</v>
      </c>
      <c r="D655" s="194">
        <v>21188151</v>
      </c>
      <c r="E655" s="194">
        <v>7865526.5099999998</v>
      </c>
      <c r="F655" s="45">
        <f t="shared" si="167"/>
        <v>37.122288348804005</v>
      </c>
    </row>
    <row r="656" spans="1:6" ht="24" x14ac:dyDescent="0.2">
      <c r="A656" s="63">
        <v>11</v>
      </c>
      <c r="B656" s="64" t="s">
        <v>1261</v>
      </c>
      <c r="C656" s="247" t="s">
        <v>1262</v>
      </c>
      <c r="D656" s="60">
        <f t="shared" ref="D656:E656" si="168">+D653+D654-D655</f>
        <v>2284734.4200000018</v>
      </c>
      <c r="E656" s="60">
        <f t="shared" si="168"/>
        <v>2197730.6400000006</v>
      </c>
      <c r="F656" s="45">
        <f t="shared" si="167"/>
        <v>96.191952148206312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196</v>
      </c>
      <c r="E658" s="253">
        <v>200</v>
      </c>
      <c r="F658" s="45">
        <f t="shared" si="167"/>
        <v>102.04081632653062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197</v>
      </c>
      <c r="E660" s="253">
        <v>200</v>
      </c>
      <c r="F660" s="45">
        <f t="shared" si="167"/>
        <v>101.5228426395939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30000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1566340.54</v>
      </c>
      <c r="E724" s="192">
        <v>1647580.61</v>
      </c>
      <c r="F724" s="71">
        <f t="shared" si="167"/>
        <v>105.18661605987674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2715.06</v>
      </c>
      <c r="E732" s="192">
        <v>10037.82</v>
      </c>
      <c r="F732" s="71">
        <f t="shared" si="167"/>
        <v>369.70895670813906</v>
      </c>
    </row>
    <row r="733" spans="1:6" ht="12.75" customHeight="1" x14ac:dyDescent="0.2">
      <c r="A733" s="70">
        <v>31215</v>
      </c>
      <c r="B733" s="65" t="s">
        <v>1396</v>
      </c>
      <c r="C733" s="278" t="s">
        <v>1397</v>
      </c>
      <c r="D733" s="192">
        <v>3358.46</v>
      </c>
      <c r="E733" s="192">
        <v>3090.08</v>
      </c>
      <c r="F733" s="71">
        <f t="shared" si="167"/>
        <v>92.008837383800895</v>
      </c>
    </row>
    <row r="734" spans="1:6" ht="12.75" customHeight="1" x14ac:dyDescent="0.2">
      <c r="A734" s="70">
        <v>32121</v>
      </c>
      <c r="B734" s="65" t="s">
        <v>1398</v>
      </c>
      <c r="C734" s="278" t="s">
        <v>1399</v>
      </c>
      <c r="D734" s="192">
        <v>178915.6</v>
      </c>
      <c r="E734" s="192">
        <v>184039.73</v>
      </c>
      <c r="F734" s="71">
        <f t="shared" si="167"/>
        <v>102.86399285473151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15793.85</v>
      </c>
      <c r="E736" s="194">
        <v>23780</v>
      </c>
      <c r="F736" s="45">
        <f t="shared" si="167"/>
        <v>150.56493508549212</v>
      </c>
    </row>
    <row r="737" spans="1:6" ht="12.75" customHeight="1" x14ac:dyDescent="0.2">
      <c r="A737" s="63" t="s">
        <v>1404</v>
      </c>
      <c r="B737" s="64" t="s">
        <v>1405</v>
      </c>
      <c r="C737" s="247" t="s">
        <v>1404</v>
      </c>
      <c r="D737" s="194">
        <v>28974.9</v>
      </c>
      <c r="E737" s="194">
        <v>34942.660000000003</v>
      </c>
      <c r="F737" s="45">
        <f t="shared" si="167"/>
        <v>120.59630921935882</v>
      </c>
    </row>
    <row r="738" spans="1:6" ht="12.75" customHeight="1" x14ac:dyDescent="0.2">
      <c r="A738" s="63" t="s">
        <v>1406</v>
      </c>
      <c r="B738" s="64" t="s">
        <v>1407</v>
      </c>
      <c r="C738" s="247" t="s">
        <v>1406</v>
      </c>
      <c r="D738" s="194">
        <v>28974.9</v>
      </c>
      <c r="E738" s="194">
        <v>359897.02</v>
      </c>
      <c r="F738" s="45">
        <f t="shared" si="167"/>
        <v>1242.0992652261095</v>
      </c>
    </row>
    <row r="739" spans="1:6" ht="12.75" customHeight="1" x14ac:dyDescent="0.2">
      <c r="A739" s="70" t="s">
        <v>1408</v>
      </c>
      <c r="B739" s="65" t="s">
        <v>1409</v>
      </c>
      <c r="C739" s="278" t="s">
        <v>1408</v>
      </c>
      <c r="D739" s="192">
        <v>42406.78</v>
      </c>
      <c r="E739" s="192">
        <v>72665.2</v>
      </c>
      <c r="F739" s="71">
        <f t="shared" si="167"/>
        <v>171.35278839845893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2289.19</v>
      </c>
      <c r="E742" s="192">
        <v>4190.8500000000004</v>
      </c>
      <c r="F742" s="71">
        <f t="shared" si="169"/>
        <v>183.07130469729469</v>
      </c>
    </row>
    <row r="743" spans="1:6" ht="12.75" customHeight="1" x14ac:dyDescent="0.2">
      <c r="A743" s="70" t="s">
        <v>1416</v>
      </c>
      <c r="B743" s="65" t="s">
        <v>1417</v>
      </c>
      <c r="C743" s="277" t="s">
        <v>1416</v>
      </c>
      <c r="D743" s="192"/>
      <c r="E743" s="192">
        <v>2128.0500000000002</v>
      </c>
      <c r="F743" s="71" t="str">
        <f t="shared" ref="F743:F744" si="170">IF(D743&lt;&gt;0,IF(E743/D743&gt;=100,"&gt;&gt;100",E743/D743*100),"-")</f>
        <v>-</v>
      </c>
    </row>
    <row r="744" spans="1:6" ht="12.75" customHeight="1" x14ac:dyDescent="0.2">
      <c r="A744" s="70" t="s">
        <v>1418</v>
      </c>
      <c r="B744" s="65" t="s">
        <v>1419</v>
      </c>
      <c r="C744" s="277" t="s">
        <v>1418</v>
      </c>
      <c r="D744" s="192"/>
      <c r="E744" s="192">
        <v>3440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8894.41</v>
      </c>
      <c r="E846" s="194">
        <v>8404.2900000000009</v>
      </c>
      <c r="F846" s="45">
        <f t="shared" si="169"/>
        <v>94.489572664178979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v>917.76</v>
      </c>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5" priority="13" operator="lessThan">
      <formula>-0.001</formula>
    </cfRule>
  </conditionalFormatting>
  <conditionalFormatting sqref="D9:E16">
    <cfRule type="cellIs" dxfId="34" priority="1" operator="lessThan">
      <formula>-0.001</formula>
    </cfRule>
  </conditionalFormatting>
  <conditionalFormatting sqref="D18:E1009">
    <cfRule type="cellIs" dxfId="3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5"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44710701.489999987</v>
      </c>
      <c r="E6" s="180">
        <f t="shared" si="0"/>
        <v>46953668.080000006</v>
      </c>
      <c r="F6" s="181">
        <f t="shared" ref="F6:F298" si="1">IF(D6&gt;0,IF(E6/D6&gt;=100,"&gt;&gt;100",E6/D6*100),"-")</f>
        <v>105.01662133505482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40750080.109999985</v>
      </c>
      <c r="E7" s="79">
        <f t="shared" si="2"/>
        <v>42878819.340000004</v>
      </c>
      <c r="F7" s="71">
        <f t="shared" si="1"/>
        <v>105.22388968133005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1181650.73</v>
      </c>
      <c r="E8" s="79">
        <f>E9+E10-E11</f>
        <v>1181650.73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1177412.42</v>
      </c>
      <c r="E9" s="192">
        <v>1177412.42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4238.3100000000004</v>
      </c>
      <c r="E10" s="192">
        <v>4238.3100000000004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39115329.00999999</v>
      </c>
      <c r="E12" s="79">
        <f t="shared" si="3"/>
        <v>41697168.610000007</v>
      </c>
      <c r="F12" s="71">
        <f t="shared" si="1"/>
        <v>106.60058259855096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38139034.289999992</v>
      </c>
      <c r="E13" s="79">
        <f t="shared" si="4"/>
        <v>40341589.910000004</v>
      </c>
      <c r="F13" s="71">
        <f t="shared" si="1"/>
        <v>105.77506919355197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60539.28</v>
      </c>
      <c r="E14" s="192">
        <v>60539.28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42519378.409999996</v>
      </c>
      <c r="E15" s="192">
        <v>45287345.520000003</v>
      </c>
      <c r="F15" s="71">
        <f t="shared" si="1"/>
        <v>106.50989551942513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90928.91</v>
      </c>
      <c r="E17" s="192">
        <v>90928.91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4531812.3099999996</v>
      </c>
      <c r="E18" s="192">
        <v>5097223.8</v>
      </c>
      <c r="F18" s="71">
        <f t="shared" si="1"/>
        <v>112.47649839231759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757848.30000000051</v>
      </c>
      <c r="E19" s="79">
        <f t="shared" si="5"/>
        <v>1108843.3199999998</v>
      </c>
      <c r="F19" s="71">
        <f t="shared" si="1"/>
        <v>146.31468065574589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1947649.8</v>
      </c>
      <c r="E20" s="192">
        <v>2375290.0499999998</v>
      </c>
      <c r="F20" s="71">
        <f t="shared" si="1"/>
        <v>121.95673215996017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156556.39000000001</v>
      </c>
      <c r="E21" s="192">
        <v>143326.51999999999</v>
      </c>
      <c r="F21" s="71">
        <f t="shared" si="1"/>
        <v>91.549453842158712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83020.990000000005</v>
      </c>
      <c r="E22" s="192">
        <v>94833.32</v>
      </c>
      <c r="F22" s="71">
        <f t="shared" si="1"/>
        <v>114.22812471882111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5452.11</v>
      </c>
      <c r="E23" s="192">
        <v>6230.66</v>
      </c>
      <c r="F23" s="71">
        <f t="shared" si="1"/>
        <v>114.27979259405991</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35567.370000000003</v>
      </c>
      <c r="E24" s="192">
        <v>25981.3</v>
      </c>
      <c r="F24" s="71">
        <f t="shared" si="1"/>
        <v>73.048133724815742</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92979.199999999997</v>
      </c>
      <c r="E25" s="192">
        <v>118901.04</v>
      </c>
      <c r="F25" s="71">
        <f t="shared" si="1"/>
        <v>127.87918158039648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225822.14</v>
      </c>
      <c r="E26" s="192">
        <v>243620.22</v>
      </c>
      <c r="F26" s="71">
        <f t="shared" si="1"/>
        <v>107.88145927587082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1789199.7</v>
      </c>
      <c r="E28" s="192">
        <f>1896366.5+2973.29</f>
        <v>1899339.79</v>
      </c>
      <c r="F28" s="71">
        <f t="shared" si="1"/>
        <v>106.15582989422589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15019.670000000002</v>
      </c>
      <c r="E29" s="79">
        <f t="shared" si="6"/>
        <v>20209.740000000002</v>
      </c>
      <c r="F29" s="71">
        <f t="shared" si="1"/>
        <v>134.55515334225052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45736.83</v>
      </c>
      <c r="E30" s="192">
        <v>38570.26</v>
      </c>
      <c r="F30" s="71">
        <f t="shared" si="1"/>
        <v>84.330855461561285</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30717.16</v>
      </c>
      <c r="E34" s="192">
        <v>18360.52</v>
      </c>
      <c r="F34" s="71">
        <f t="shared" si="1"/>
        <v>59.772843583195844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53811.920000000042</v>
      </c>
      <c r="E35" s="79">
        <f t="shared" si="7"/>
        <v>78880.109999999986</v>
      </c>
      <c r="F35" s="71">
        <f t="shared" si="1"/>
        <v>146.58482730220354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811511.9</v>
      </c>
      <c r="E36" s="192">
        <v>836580.09</v>
      </c>
      <c r="F36" s="71">
        <f t="shared" si="1"/>
        <v>103.08907238452079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23913.75</v>
      </c>
      <c r="E37" s="192">
        <v>23913.75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781613.73</v>
      </c>
      <c r="E40" s="192">
        <v>781613.73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147645.53</v>
      </c>
      <c r="E41" s="79">
        <f t="shared" si="8"/>
        <v>147645.53</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147645.53</v>
      </c>
      <c r="E42" s="192">
        <v>147645.53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1969.3000000000029</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74711.240000000005</v>
      </c>
      <c r="E47" s="192">
        <v>73490.41</v>
      </c>
      <c r="F47" s="71">
        <f t="shared" si="1"/>
        <v>98.365935299695195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72741.94</v>
      </c>
      <c r="E50" s="411">
        <f>76463.7-2973.29</f>
        <v>73490.41</v>
      </c>
      <c r="F50" s="71">
        <f t="shared" si="1"/>
        <v>101.02893873877986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162509.54</v>
      </c>
      <c r="E54" s="192">
        <v>162537.22</v>
      </c>
      <c r="F54" s="71">
        <f t="shared" si="1"/>
        <v>100.01703284619474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162509.54</v>
      </c>
      <c r="E55" s="192">
        <v>162537.22</v>
      </c>
      <c r="F55" s="71">
        <f t="shared" si="1"/>
        <v>100.01703284619474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453100.37</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453100.37</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3960621.38</v>
      </c>
      <c r="E69" s="79">
        <f>E70+E82+E88+E119+E135+E147+E165+E171</f>
        <v>4074848.74</v>
      </c>
      <c r="F69" s="71">
        <f t="shared" si="1"/>
        <v>102.88407674050379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2284734.42</v>
      </c>
      <c r="E70" s="79">
        <f t="shared" si="12"/>
        <v>2197730.64</v>
      </c>
      <c r="F70" s="71">
        <f t="shared" si="1"/>
        <v>96.191952148206354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2283235.31</v>
      </c>
      <c r="E71" s="79">
        <f t="shared" si="13"/>
        <v>2197057.14</v>
      </c>
      <c r="F71" s="71">
        <f t="shared" si="1"/>
        <v>96.225611542421362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2283235.31</v>
      </c>
      <c r="E73" s="192">
        <v>2197057.14</v>
      </c>
      <c r="F73" s="71">
        <f t="shared" si="1"/>
        <v>96.225611542421362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1499.11</v>
      </c>
      <c r="E80" s="192">
        <v>673.5</v>
      </c>
      <c r="F80" s="71">
        <f t="shared" si="1"/>
        <v>44.926656482846496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43793.039999999994</v>
      </c>
      <c r="E82" s="79">
        <f>SUM(E83:E85)-E86+E87</f>
        <v>87428.98</v>
      </c>
      <c r="F82" s="71">
        <f t="shared" si="1"/>
        <v>199.64126719679658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4380.91</v>
      </c>
      <c r="E83" s="192">
        <v>5458.9</v>
      </c>
      <c r="F83" s="71">
        <f t="shared" si="1"/>
        <v>124.60653151970709</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117.86</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14041.83</v>
      </c>
      <c r="E85" s="192">
        <v>14841.21</v>
      </c>
      <c r="F85" s="71">
        <f t="shared" si="1"/>
        <v>105.69284772711249</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25252.44</v>
      </c>
      <c r="E87" s="192">
        <v>67128.87</v>
      </c>
      <c r="F87" s="71">
        <f t="shared" si="1"/>
        <v>265.83122264620766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411">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411">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411">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411">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411">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411">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411">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411">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411">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411">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411">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411">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411">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411">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411">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411">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411">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411">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411">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411">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411">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411">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411">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411">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411">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411">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411">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411">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411">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411">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411">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411">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411">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411">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411">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411">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411">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411">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411">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411">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411">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411">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411">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411">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411">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411">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411">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411">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411">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973000.47</v>
      </c>
      <c r="E147" s="79">
        <f t="shared" si="24"/>
        <v>1077894.8599999999</v>
      </c>
      <c r="F147" s="71">
        <f t="shared" si="1"/>
        <v>110.78050763942591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411">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411">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411">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411">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411">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411">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411">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411">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411">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411">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1028.04</v>
      </c>
      <c r="E159" s="192"/>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411">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970779.24</v>
      </c>
      <c r="E161" s="192">
        <v>1076701.67</v>
      </c>
      <c r="F161" s="71">
        <f t="shared" si="1"/>
        <v>110.91107284082425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1193.19</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1193.19</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951.74</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951.74</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411">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411">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411">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658141.71</v>
      </c>
      <c r="E171" s="79">
        <f t="shared" si="27"/>
        <v>711794.26</v>
      </c>
      <c r="F171" s="71">
        <f t="shared" si="1"/>
        <v>108.15212729793406</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658141.71</v>
      </c>
      <c r="E172" s="192">
        <v>711794.26</v>
      </c>
      <c r="F172" s="71">
        <f t="shared" si="1"/>
        <v>108.15212729793406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44710701.490000002</v>
      </c>
      <c r="E176" s="79">
        <f>E177+E251</f>
        <v>46953668.079999998</v>
      </c>
      <c r="F176" s="71">
        <f t="shared" si="1"/>
        <v>105.01662133505478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2190556.6800000002</v>
      </c>
      <c r="E177" s="79">
        <f>E178+E197+E203+E219+E247+E248</f>
        <v>949204.29</v>
      </c>
      <c r="F177" s="71">
        <f t="shared" si="1"/>
        <v>43.331647095294521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879660.29</v>
      </c>
      <c r="E178" s="79">
        <f>SUM(E179:E181)+E185+E186+SUM(E194:E196)</f>
        <v>858300.62</v>
      </c>
      <c r="F178" s="71">
        <f t="shared" si="1"/>
        <v>97.571827415330972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646619.61</v>
      </c>
      <c r="E179" s="192">
        <v>701254.3</v>
      </c>
      <c r="F179" s="71">
        <f t="shared" si="1"/>
        <v>108.44927823948922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80469.8</v>
      </c>
      <c r="E180" s="192">
        <v>64654.15</v>
      </c>
      <c r="F180" s="71">
        <f t="shared" si="1"/>
        <v>80.345856457950688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84201.38</v>
      </c>
      <c r="E181" s="79">
        <f t="shared" si="28"/>
        <v>84389.7</v>
      </c>
      <c r="F181" s="71">
        <f t="shared" si="1"/>
        <v>100.22365429165174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411">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411">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84201.38</v>
      </c>
      <c r="E184" s="192">
        <v>84389.7</v>
      </c>
      <c r="F184" s="71">
        <f t="shared" si="1"/>
        <v>100.22365429165174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68369.5</v>
      </c>
      <c r="E196" s="192">
        <v>8002.47</v>
      </c>
      <c r="F196" s="71">
        <f t="shared" si="1"/>
        <v>11.704736761275131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1256361.6499999999</v>
      </c>
      <c r="E197" s="79">
        <f>SUM(E198:E202)</f>
        <v>29596.43</v>
      </c>
      <c r="F197" s="71">
        <f t="shared" si="1"/>
        <v>2.3557253598118026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411">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411">
        <v>1256361.6499999999</v>
      </c>
      <c r="E199" s="192">
        <v>29596.43</v>
      </c>
      <c r="F199" s="71">
        <f t="shared" ref="F199:F202" si="30">IF(D199&gt;0,IF(E199/D199&gt;=100,"&gt;&gt;100",E199/D199*100),"-")</f>
        <v>2.3557253598118026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15009.72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54534.74</v>
      </c>
      <c r="E248" s="79">
        <f t="shared" si="37"/>
        <v>46297.52</v>
      </c>
      <c r="F248" s="71">
        <f t="shared" si="1"/>
        <v>84.895462965441837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54534.74</v>
      </c>
      <c r="E250" s="192">
        <v>46297.52</v>
      </c>
      <c r="F250" s="71">
        <f t="shared" si="1"/>
        <v>84.895462965441837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42520144.810000002</v>
      </c>
      <c r="E251" s="79">
        <f>+E252+E255-E264+E274+E291</f>
        <v>46004463.789999999</v>
      </c>
      <c r="F251" s="71">
        <f t="shared" si="1"/>
        <v>108.19451343726503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40750080.109999999</v>
      </c>
      <c r="E252" s="79">
        <f>E253-E254</f>
        <v>42878819.340000004</v>
      </c>
      <c r="F252" s="71">
        <f t="shared" si="1"/>
        <v>105.22388968133001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40750080.109999999</v>
      </c>
      <c r="E253" s="192">
        <v>42878819.340000004</v>
      </c>
      <c r="F253" s="71">
        <f t="shared" si="1"/>
        <v>105.22388968133001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799749.75</v>
      </c>
      <c r="E255" s="79">
        <f>E256-E260</f>
        <v>2051162.1199999999</v>
      </c>
      <c r="F255" s="71">
        <f t="shared" si="1"/>
        <v>256.47549374038567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799749.75</v>
      </c>
      <c r="E256" s="79">
        <f>SUM(E257:E259)</f>
        <v>2051162.1199999999</v>
      </c>
      <c r="F256" s="71">
        <f t="shared" si="1"/>
        <v>256.47549374038567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324697.14</v>
      </c>
      <c r="E257" s="192">
        <v>209534.18</v>
      </c>
      <c r="F257" s="71">
        <f t="shared" si="1"/>
        <v>64.532191444618206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475052.61</v>
      </c>
      <c r="E258" s="192">
        <v>1841627.94</v>
      </c>
      <c r="F258" s="71">
        <f t="shared" si="1"/>
        <v>387.6682079485891</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411">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411">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411">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969363.21</v>
      </c>
      <c r="E274" s="79">
        <f>SUM(E275:E277)+SUM(E286:E290)</f>
        <v>1074482.3299999998</v>
      </c>
      <c r="F274" s="71">
        <f t="shared" si="1"/>
        <v>110.84414169174008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969363.21</v>
      </c>
      <c r="E288" s="192">
        <v>1073289.1399999999</v>
      </c>
      <c r="F288" s="71">
        <f t="shared" si="39"/>
        <v>110.72105160665215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1193.19</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951.74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951.74</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2664457.9300000002</v>
      </c>
      <c r="E297" s="79">
        <f t="shared" si="42"/>
        <v>2659415.08</v>
      </c>
      <c r="F297" s="71">
        <f t="shared" si="1"/>
        <v>99.810736362423995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2664457.9300000002</v>
      </c>
      <c r="E298" s="193">
        <v>2659415.08</v>
      </c>
      <c r="F298" s="75">
        <f t="shared" si="1"/>
        <v>99.810736362423995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65249.14</v>
      </c>
      <c r="E302" s="192">
        <v>72283.28</v>
      </c>
      <c r="F302" s="71">
        <f t="shared" si="43"/>
        <v>110.7804332746761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907751.33</v>
      </c>
      <c r="E303" s="192">
        <v>1005611.58</v>
      </c>
      <c r="F303" s="71">
        <f t="shared" si="43"/>
        <v>110.78051298476204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951.74</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18252.55</v>
      </c>
      <c r="E308" s="192">
        <v>65979.23</v>
      </c>
      <c r="F308" s="71">
        <f t="shared" si="43"/>
        <v>361.47951930004297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6999.89</v>
      </c>
      <c r="E311" s="192">
        <v>1149.6400000000001</v>
      </c>
      <c r="F311" s="71">
        <f t="shared" si="43"/>
        <v>16.423686657933199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101989.43</v>
      </c>
      <c r="E336" s="192">
        <f>858300.62-E337</f>
        <v>84137.730000000098</v>
      </c>
      <c r="F336" s="71">
        <f t="shared" si="43"/>
        <v>82.496519492265136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777670.86</v>
      </c>
      <c r="E337" s="192">
        <f>2439.57+771723.32</f>
        <v>774162.8899999999</v>
      </c>
      <c r="F337" s="71">
        <f t="shared" si="43"/>
        <v>99.548913276755655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44762.9</v>
      </c>
      <c r="E338" s="192">
        <f>29596.43-27605.59</f>
        <v>1990.8400000000001</v>
      </c>
      <c r="F338" s="71">
        <f t="shared" si="43"/>
        <v>4.4475223901936651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1211598.75</v>
      </c>
      <c r="E339" s="192">
        <v>27605.59</v>
      </c>
      <c r="F339" s="71">
        <f t="shared" si="43"/>
        <v>2.2784432552443619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1209.48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13800.24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411">
        <v>0</v>
      </c>
      <c r="E382" s="411">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411">
        <v>0</v>
      </c>
      <c r="E383" s="411">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411">
        <v>0</v>
      </c>
      <c r="E389" s="411">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411">
        <v>0</v>
      </c>
      <c r="E390" s="411">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413">
        <v>2664457.9300000002</v>
      </c>
      <c r="E391" s="288">
        <v>2473094.83</v>
      </c>
      <c r="F391" s="263">
        <f t="shared" si="44"/>
        <v>92.817935016147914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186320.25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412">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412">
        <v>0</v>
      </c>
      <c r="E394" s="412">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412">
        <v>0</v>
      </c>
      <c r="E395" s="412">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412">
        <v>0</v>
      </c>
      <c r="E396" s="412">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412">
        <v>0</v>
      </c>
      <c r="E397" s="412">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32" priority="12" operator="lessThan">
      <formula>0</formula>
    </cfRule>
  </conditionalFormatting>
  <conditionalFormatting sqref="D200:E250 E198:E199 D176:E197">
    <cfRule type="cellIs" dxfId="31" priority="8" operator="lessThan">
      <formula>0</formula>
    </cfRule>
  </conditionalFormatting>
  <conditionalFormatting sqref="D254:E254">
    <cfRule type="cellIs" dxfId="30" priority="13" operator="lessThan">
      <formula>0</formula>
    </cfRule>
  </conditionalFormatting>
  <conditionalFormatting sqref="D256:E298">
    <cfRule type="cellIs" dxfId="29" priority="5" operator="lessThan">
      <formula>0</formula>
    </cfRule>
  </conditionalFormatting>
  <conditionalFormatting sqref="D392:E397 E391 D300:E390">
    <cfRule type="cellIs" dxfId="28" priority="3" operator="lessThan">
      <formula>0</formula>
    </cfRule>
  </conditionalFormatting>
  <conditionalFormatting sqref="D391">
    <cfRule type="cellIs" dxfId="8" priority="2" operator="lessThan">
      <formula>0</formula>
    </cfRule>
  </conditionalFormatting>
  <conditionalFormatting sqref="D198:D199">
    <cfRule type="cellIs" dxfId="7"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4" workbookViewId="0">
      <selection activeCell="J113" sqref="J11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27342366.780000001</v>
      </c>
      <c r="E114" s="60">
        <f t="shared" si="22"/>
        <v>14874358.739999998</v>
      </c>
      <c r="F114" s="45">
        <f t="shared" si="1"/>
        <v>54.400406737576503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27342366.780000001</v>
      </c>
      <c r="E122" s="60">
        <f t="shared" si="25"/>
        <v>14874358.739999998</v>
      </c>
      <c r="F122" s="45">
        <f t="shared" si="1"/>
        <v>54.400406737576503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27342366.780000001</v>
      </c>
      <c r="E124" s="414">
        <f>'PR-RAS'!$E$644</f>
        <v>14874358.739999998</v>
      </c>
      <c r="F124" s="45">
        <f t="shared" si="1"/>
        <v>54.400406737576503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27342366.780000001</v>
      </c>
      <c r="E141" s="81">
        <f t="shared" si="28"/>
        <v>14874358.739999998</v>
      </c>
      <c r="F141" s="61">
        <f t="shared" si="1"/>
        <v>54.400406737576503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23 E9 D125:E141 D124">
    <cfRule type="cellIs" dxfId="26" priority="3" operator="lessThan">
      <formula>-0.001</formula>
    </cfRule>
  </conditionalFormatting>
  <conditionalFormatting sqref="D9">
    <cfRule type="cellIs" dxfId="25" priority="2" operator="lessThan">
      <formula>-0.001</formula>
    </cfRule>
  </conditionalFormatting>
  <conditionalFormatting sqref="E124">
    <cfRule type="cellIs" dxfId="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24"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1"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2136021.94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15091828.199999997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35329.339999999997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12664773.009999998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9988116.7799999993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2045146.21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9890.59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8404.2900000000009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613185.14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2380225.85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11500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16324943.369999999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35725.39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12668944.819999998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9933482.0899999999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2060961.86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9702.27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8404.2900000000009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656364.31000000006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3606991.07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13282.09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902906.76999999769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101138.29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13800.240000000002</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2670.37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2769.5</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8360.3700000000008</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84137.73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497.72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365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132.72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83640.009999999995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83640.009999999995</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1990.84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1990.84</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1209.48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801768.47999999986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2439.5700000000002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771723.32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27605.59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23"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1940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22" priority="16" operator="equal">
      <formula>"Provjera"</formula>
    </cfRule>
    <cfRule type="cellIs" dxfId="21" priority="18" operator="equal">
      <formula>"Pogreška"</formula>
    </cfRule>
  </conditionalFormatting>
  <conditionalFormatting sqref="B15:B22">
    <cfRule type="cellIs" dxfId="20" priority="7" operator="equal">
      <formula>"Pogreška"</formula>
    </cfRule>
    <cfRule type="cellIs" dxfId="19" priority="8" operator="equal">
      <formula>"Provjera"</formula>
    </cfRule>
  </conditionalFormatting>
  <conditionalFormatting sqref="B24:B297">
    <cfRule type="cellIs" dxfId="18" priority="13" operator="equal">
      <formula>"Provjera"</formula>
    </cfRule>
    <cfRule type="cellIs" dxfId="17" priority="14" operator="equal">
      <formula>"Pogreška"</formula>
    </cfRule>
  </conditionalFormatting>
  <conditionalFormatting sqref="B299:B341">
    <cfRule type="cellIs" dxfId="16" priority="1" operator="equal">
      <formula>"Provjera"</formula>
    </cfRule>
    <cfRule type="cellIs" dxfId="15" priority="2" operator="equal">
      <formula>"Pogreška"</formula>
    </cfRule>
  </conditionalFormatting>
  <conditionalFormatting sqref="B343:B344">
    <cfRule type="cellIs" dxfId="14" priority="3" operator="equal">
      <formula>"Pogreška"</formula>
    </cfRule>
    <cfRule type="cellIs" dxfId="13" priority="6" operator="equal">
      <formula>"Provjera"</formula>
    </cfRule>
  </conditionalFormatting>
  <conditionalFormatting sqref="B346">
    <cfRule type="cellIs" dxfId="12" priority="5" operator="equal">
      <formula>"Provjera"</formula>
    </cfRule>
    <cfRule type="cellIs" dxfId="11" priority="17" operator="equal">
      <formula>"Pogreška"</formula>
    </cfRule>
  </conditionalFormatting>
  <conditionalFormatting sqref="B348">
    <cfRule type="cellIs" dxfId="10" priority="4" operator="equal">
      <formula>"Provjera"</formula>
    </cfRule>
    <cfRule type="cellIs" dxfId="9"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Đuzel</cp:lastModifiedBy>
  <cp:lastPrinted>2026-01-30T13:29:49Z</cp:lastPrinted>
  <dcterms:created xsi:type="dcterms:W3CDTF">2022-04-01T05:14:30Z</dcterms:created>
  <dcterms:modified xsi:type="dcterms:W3CDTF">2026-01-30T13:45:00Z</dcterms:modified>
</cp:coreProperties>
</file>